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업무 (2019.07.29.~\1. 국토부 월보(미분양, 임대, 준공공 등)★\1. 미분양(13년~22년)\2022 미분양\2022.5월\"/>
    </mc:Choice>
  </mc:AlternateContent>
  <bookViews>
    <workbookView xWindow="0" yWindow="0" windowWidth="26955" windowHeight="11160" tabRatio="407"/>
  </bookViews>
  <sheets>
    <sheet name="총괄표" sheetId="19" r:id="rId1"/>
    <sheet name="업체별현황(최종)" sheetId="18" r:id="rId2"/>
  </sheets>
  <definedNames>
    <definedName name="_xlnm._FilterDatabase" localSheetId="1" hidden="1">'업체별현황(최종)'!$A$4:$S$127</definedName>
    <definedName name="_xlnm.Print_Area" localSheetId="1">'업체별현황(최종)'!$A$1:$U$237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H58" i="19" l="1"/>
  <c r="C58" i="19"/>
  <c r="B58" i="19"/>
  <c r="H57" i="19"/>
  <c r="C57" i="19"/>
  <c r="B57" i="19" s="1"/>
  <c r="H56" i="19"/>
  <c r="C56" i="19"/>
  <c r="B56" i="19"/>
  <c r="H55" i="19"/>
  <c r="C55" i="19"/>
  <c r="B55" i="19" s="1"/>
  <c r="H54" i="19"/>
  <c r="C54" i="19"/>
  <c r="B54" i="19"/>
  <c r="H53" i="19"/>
  <c r="C53" i="19"/>
  <c r="B53" i="19" s="1"/>
  <c r="H52" i="19"/>
  <c r="C52" i="19"/>
  <c r="B52" i="19"/>
  <c r="H51" i="19"/>
  <c r="C51" i="19"/>
  <c r="B51" i="19" s="1"/>
  <c r="H50" i="19"/>
  <c r="C50" i="19"/>
  <c r="B50" i="19"/>
  <c r="H49" i="19"/>
  <c r="C49" i="19"/>
  <c r="B49" i="19" s="1"/>
  <c r="H48" i="19"/>
  <c r="C48" i="19"/>
  <c r="B48" i="19"/>
  <c r="H47" i="19"/>
  <c r="C47" i="19"/>
  <c r="B47" i="19" s="1"/>
  <c r="H46" i="19"/>
  <c r="C46" i="19"/>
  <c r="B46" i="19"/>
  <c r="H45" i="19"/>
  <c r="C45" i="19"/>
  <c r="B45" i="19" s="1"/>
  <c r="H44" i="19"/>
  <c r="C44" i="19"/>
  <c r="B44" i="19"/>
  <c r="H43" i="19"/>
  <c r="C43" i="19"/>
  <c r="B43" i="19" s="1"/>
  <c r="H42" i="19"/>
  <c r="C42" i="19"/>
  <c r="B42" i="19"/>
  <c r="H41" i="19"/>
  <c r="C41" i="19"/>
  <c r="B41" i="19" s="1"/>
  <c r="H40" i="19"/>
  <c r="C40" i="19"/>
  <c r="B40" i="19"/>
  <c r="H39" i="19"/>
  <c r="C39" i="19"/>
  <c r="B39" i="19" s="1"/>
  <c r="H38" i="19"/>
  <c r="C38" i="19"/>
  <c r="B38" i="19"/>
  <c r="H37" i="19"/>
  <c r="C37" i="19"/>
  <c r="B37" i="19" s="1"/>
  <c r="H36" i="19"/>
  <c r="C36" i="19"/>
  <c r="B36" i="19"/>
  <c r="H35" i="19"/>
  <c r="C35" i="19"/>
  <c r="C34" i="19" s="1"/>
  <c r="B34" i="19" s="1"/>
  <c r="L34" i="19"/>
  <c r="K34" i="19"/>
  <c r="J34" i="19"/>
  <c r="I34" i="19"/>
  <c r="H34" i="19"/>
  <c r="G34" i="19"/>
  <c r="F34" i="19"/>
  <c r="E34" i="19"/>
  <c r="D34" i="19"/>
  <c r="H28" i="19"/>
  <c r="C28" i="19"/>
  <c r="B28" i="19"/>
  <c r="H27" i="19"/>
  <c r="C27" i="19"/>
  <c r="B27" i="19"/>
  <c r="H26" i="19"/>
  <c r="C26" i="19"/>
  <c r="B26" i="19"/>
  <c r="H25" i="19"/>
  <c r="C25" i="19"/>
  <c r="B25" i="19"/>
  <c r="H24" i="19"/>
  <c r="C24" i="19"/>
  <c r="B24" i="19"/>
  <c r="H23" i="19"/>
  <c r="C23" i="19"/>
  <c r="B23" i="19"/>
  <c r="H22" i="19"/>
  <c r="C22" i="19"/>
  <c r="B22" i="19"/>
  <c r="H21" i="19"/>
  <c r="C21" i="19"/>
  <c r="B21" i="19"/>
  <c r="H20" i="19"/>
  <c r="C20" i="19"/>
  <c r="B20" i="19"/>
  <c r="H19" i="19"/>
  <c r="C19" i="19"/>
  <c r="B19" i="19"/>
  <c r="H18" i="19"/>
  <c r="C18" i="19"/>
  <c r="B18" i="19"/>
  <c r="H17" i="19"/>
  <c r="C17" i="19"/>
  <c r="B17" i="19"/>
  <c r="H16" i="19"/>
  <c r="C16" i="19"/>
  <c r="B16" i="19" s="1"/>
  <c r="H15" i="19"/>
  <c r="C15" i="19"/>
  <c r="B15" i="19"/>
  <c r="H14" i="19"/>
  <c r="C14" i="19"/>
  <c r="B14" i="19" s="1"/>
  <c r="H13" i="19"/>
  <c r="C13" i="19"/>
  <c r="B13" i="19"/>
  <c r="H12" i="19"/>
  <c r="C12" i="19"/>
  <c r="B12" i="19" s="1"/>
  <c r="H11" i="19"/>
  <c r="C11" i="19"/>
  <c r="B11" i="19"/>
  <c r="H10" i="19"/>
  <c r="C10" i="19"/>
  <c r="B10" i="19" s="1"/>
  <c r="H9" i="19"/>
  <c r="C9" i="19"/>
  <c r="B9" i="19"/>
  <c r="H8" i="19"/>
  <c r="C8" i="19"/>
  <c r="B8" i="19" s="1"/>
  <c r="H7" i="19"/>
  <c r="C7" i="19"/>
  <c r="B7" i="19"/>
  <c r="H6" i="19"/>
  <c r="C6" i="19"/>
  <c r="B6" i="19" s="1"/>
  <c r="H5" i="19"/>
  <c r="H4" i="19" s="1"/>
  <c r="C5" i="19"/>
  <c r="B5" i="19"/>
  <c r="L4" i="19"/>
  <c r="K4" i="19"/>
  <c r="J4" i="19"/>
  <c r="I4" i="19"/>
  <c r="G4" i="19"/>
  <c r="F4" i="19"/>
  <c r="E4" i="19"/>
  <c r="D4" i="19"/>
  <c r="C4" i="19"/>
  <c r="B4" i="19" l="1"/>
  <c r="B35" i="19"/>
  <c r="O236" i="18"/>
  <c r="N236" i="18"/>
  <c r="M236" i="18"/>
  <c r="M237" i="18" s="1"/>
  <c r="O231" i="18"/>
  <c r="O237" i="18" s="1"/>
  <c r="N231" i="18"/>
  <c r="N237" i="18" s="1"/>
  <c r="M231" i="18"/>
  <c r="O226" i="18"/>
  <c r="N226" i="18"/>
  <c r="M226" i="18"/>
  <c r="O220" i="18"/>
  <c r="O227" i="18" s="1"/>
  <c r="N220" i="18"/>
  <c r="N227" i="18" s="1"/>
  <c r="M220" i="18"/>
  <c r="M227" i="18" s="1"/>
  <c r="O210" i="18"/>
  <c r="N210" i="18"/>
  <c r="O209" i="18"/>
  <c r="N209" i="18"/>
  <c r="M209" i="18"/>
  <c r="M210" i="18" s="1"/>
  <c r="O204" i="18"/>
  <c r="O203" i="18"/>
  <c r="N203" i="18"/>
  <c r="M203" i="18"/>
  <c r="O199" i="18"/>
  <c r="N199" i="18"/>
  <c r="N204" i="18" s="1"/>
  <c r="M199" i="18"/>
  <c r="M204" i="18" s="1"/>
  <c r="O195" i="18"/>
  <c r="N195" i="18"/>
  <c r="M195" i="18"/>
  <c r="O189" i="18"/>
  <c r="N189" i="18"/>
  <c r="M189" i="18"/>
  <c r="M196" i="18" s="1"/>
  <c r="O180" i="18"/>
  <c r="N180" i="18"/>
  <c r="M180" i="18"/>
  <c r="O175" i="18"/>
  <c r="O176" i="18" s="1"/>
  <c r="N175" i="18"/>
  <c r="N176" i="18" s="1"/>
  <c r="M175" i="18"/>
  <c r="O171" i="18"/>
  <c r="N171" i="18"/>
  <c r="M171" i="18"/>
  <c r="M176" i="18" s="1"/>
  <c r="O166" i="18"/>
  <c r="N166" i="18"/>
  <c r="M166" i="18"/>
  <c r="O160" i="18"/>
  <c r="N160" i="18"/>
  <c r="M160" i="18"/>
  <c r="O157" i="18"/>
  <c r="N157" i="18"/>
  <c r="M157" i="18"/>
  <c r="O153" i="18"/>
  <c r="N153" i="18"/>
  <c r="M153" i="18"/>
  <c r="O147" i="18"/>
  <c r="N147" i="18"/>
  <c r="O146" i="18"/>
  <c r="N146" i="18"/>
  <c r="M146" i="18"/>
  <c r="M147" i="18" s="1"/>
  <c r="O140" i="18"/>
  <c r="N140" i="18"/>
  <c r="M140" i="18"/>
  <c r="O135" i="18"/>
  <c r="O141" i="18" s="1"/>
  <c r="N135" i="18"/>
  <c r="N141" i="18" s="1"/>
  <c r="M135" i="18"/>
  <c r="M141" i="18" s="1"/>
  <c r="O132" i="18"/>
  <c r="N132" i="18"/>
  <c r="M132" i="18"/>
  <c r="O127" i="18"/>
  <c r="O126" i="18"/>
  <c r="N126" i="18"/>
  <c r="M126" i="18"/>
  <c r="M127" i="18" s="1"/>
  <c r="O123" i="18"/>
  <c r="N123" i="18"/>
  <c r="M123" i="18"/>
  <c r="O119" i="18"/>
  <c r="N119" i="18"/>
  <c r="M119" i="18"/>
  <c r="O115" i="18"/>
  <c r="N115" i="18"/>
  <c r="M115" i="18"/>
  <c r="O110" i="18"/>
  <c r="N110" i="18"/>
  <c r="M110" i="18"/>
  <c r="O106" i="18"/>
  <c r="N106" i="18"/>
  <c r="N127" i="18" s="1"/>
  <c r="M106" i="18"/>
  <c r="O103" i="18"/>
  <c r="N103" i="18"/>
  <c r="M103" i="18"/>
  <c r="O100" i="18"/>
  <c r="N100" i="18"/>
  <c r="M100" i="18"/>
  <c r="O96" i="18"/>
  <c r="N96" i="18"/>
  <c r="M96" i="18"/>
  <c r="O92" i="18"/>
  <c r="N92" i="18"/>
  <c r="M92" i="18"/>
  <c r="O88" i="18"/>
  <c r="N88" i="18"/>
  <c r="M88" i="18"/>
  <c r="M93" i="18" s="1"/>
  <c r="O81" i="18"/>
  <c r="N81" i="18"/>
  <c r="M81" i="18"/>
  <c r="O76" i="18"/>
  <c r="M76" i="18"/>
  <c r="O72" i="18"/>
  <c r="N72" i="18"/>
  <c r="M72" i="18"/>
  <c r="O61" i="18"/>
  <c r="O93" i="18" s="1"/>
  <c r="N61" i="18"/>
  <c r="N93" i="18" s="1"/>
  <c r="M61" i="18"/>
  <c r="O53" i="18"/>
  <c r="N53" i="18"/>
  <c r="M53" i="18"/>
  <c r="O47" i="18"/>
  <c r="N47" i="18"/>
  <c r="M47" i="18"/>
  <c r="O41" i="18"/>
  <c r="N41" i="18"/>
  <c r="M41" i="18"/>
  <c r="O35" i="18"/>
  <c r="N35" i="18"/>
  <c r="M35" i="18"/>
  <c r="O27" i="18"/>
  <c r="N27" i="18"/>
  <c r="M27" i="18"/>
  <c r="M36" i="18" s="1"/>
  <c r="O23" i="18"/>
  <c r="N23" i="18"/>
  <c r="M23" i="18"/>
  <c r="O15" i="18"/>
  <c r="N15" i="18"/>
  <c r="M15" i="18"/>
  <c r="O9" i="18"/>
  <c r="N9" i="18"/>
  <c r="M9" i="18"/>
  <c r="N196" i="18" l="1"/>
  <c r="O196" i="18"/>
  <c r="N36" i="18"/>
  <c r="N240" i="18" s="1"/>
  <c r="O36" i="18"/>
  <c r="O240" i="18" s="1"/>
  <c r="M240" i="18"/>
  <c r="O247" i="18" l="1"/>
</calcChain>
</file>

<file path=xl/sharedStrings.xml><?xml version="1.0" encoding="utf-8"?>
<sst xmlns="http://schemas.openxmlformats.org/spreadsheetml/2006/main" count="684" uniqueCount="370">
  <si>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</si>
  <si>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</si>
  <si>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</si>
  <si>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</si>
  <si>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</si>
  <si>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</si>
  <si>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</si>
  <si>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</si>
  <si>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</si>
  <si>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</si>
  <si>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</si>
  <si>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</si>
  <si>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</si>
  <si>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</si>
  <si>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3" type="noConversion"/>
  </si>
  <si>
    <t>시도</t>
    <phoneticPr fontId="33" type="noConversion"/>
  </si>
  <si>
    <t>읍면동</t>
    <phoneticPr fontId="33" type="noConversion"/>
  </si>
  <si>
    <t>계약
마감일</t>
    <phoneticPr fontId="33" type="noConversion"/>
  </si>
  <si>
    <t>입주예정
(준공)월</t>
    <phoneticPr fontId="33" type="noConversion"/>
  </si>
  <si>
    <t>민간</t>
    <phoneticPr fontId="33" type="noConversion"/>
  </si>
  <si>
    <t>분양</t>
    <phoneticPr fontId="33" type="noConversion"/>
  </si>
  <si>
    <t>합     계</t>
    <phoneticPr fontId="80" type="noConversion"/>
  </si>
  <si>
    <t>분양 
승인일</t>
    <phoneticPr fontId="33" type="noConversion"/>
  </si>
  <si>
    <t>시군구</t>
    <phoneticPr fontId="33" type="noConversion"/>
  </si>
  <si>
    <t>지구명
(OO지구)</t>
    <phoneticPr fontId="33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</si>
  <si>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3" type="noConversion"/>
  </si>
  <si>
    <t>경상북도</t>
    <phoneticPr fontId="33" type="noConversion"/>
  </si>
  <si>
    <t>포항시 남구</t>
    <phoneticPr fontId="33" type="noConversion"/>
  </si>
  <si>
    <t>포항시 북구</t>
    <phoneticPr fontId="33" type="noConversion"/>
  </si>
  <si>
    <t>㈜정림건설</t>
  </si>
  <si>
    <t>민간</t>
  </si>
  <si>
    <t>분양</t>
  </si>
  <si>
    <t>오천읍</t>
    <phoneticPr fontId="33" type="noConversion"/>
  </si>
  <si>
    <t>우현동</t>
    <phoneticPr fontId="33" type="noConversion"/>
  </si>
  <si>
    <t>흥해읍</t>
    <phoneticPr fontId="33" type="noConversion"/>
  </si>
  <si>
    <t>경상북도 포항시 남구 오천읍 문덕리 307-1
(오천 정림다채움)</t>
  </si>
  <si>
    <t>포항시 북구 우현동 128
(우현2차 금성굿모닝)</t>
    <phoneticPr fontId="33" type="noConversion"/>
  </si>
  <si>
    <t>포항시 북구 흥해읍 옥성리 176-1
(금아드림팰리스)</t>
    <phoneticPr fontId="33" type="noConversion"/>
  </si>
  <si>
    <t>2014.10.06</t>
  </si>
  <si>
    <t>2014.10.22</t>
  </si>
  <si>
    <t>2017.08</t>
  </si>
  <si>
    <t>준공</t>
  </si>
  <si>
    <t>_</t>
  </si>
  <si>
    <t>2014.07.08</t>
  </si>
  <si>
    <t>2014.07.23</t>
  </si>
  <si>
    <t>2016.03</t>
  </si>
  <si>
    <t>2014.10.21</t>
  </si>
  <si>
    <t>2014.11.05</t>
  </si>
  <si>
    <t>2015.09</t>
  </si>
  <si>
    <t>경주시</t>
    <phoneticPr fontId="33" type="noConversion"/>
  </si>
  <si>
    <t>외동읍</t>
    <phoneticPr fontId="33" type="noConversion"/>
  </si>
  <si>
    <t>천북면</t>
    <phoneticPr fontId="33" type="noConversion"/>
  </si>
  <si>
    <t>황성동</t>
    <phoneticPr fontId="33" type="noConversion"/>
  </si>
  <si>
    <t>미소지움 시티
외동읍 입실리 1294번지 외3필지</t>
    <phoneticPr fontId="33" type="noConversion"/>
  </si>
  <si>
    <t>에스지
신성건설㈜</t>
    <phoneticPr fontId="33" type="noConversion"/>
  </si>
  <si>
    <t>㈜코람코
자산신탁</t>
    <phoneticPr fontId="33" type="noConversion"/>
  </si>
  <si>
    <t>신구건설㈜</t>
  </si>
  <si>
    <t>대한토지
신탁㈜</t>
    <phoneticPr fontId="33" type="noConversion"/>
  </si>
  <si>
    <t>㈜백상건설</t>
  </si>
  <si>
    <t>코리아
신탁㈜</t>
    <phoneticPr fontId="33" type="noConversion"/>
  </si>
  <si>
    <t>준공</t>
    <phoneticPr fontId="33" type="noConversion"/>
  </si>
  <si>
    <t>-</t>
    <phoneticPr fontId="33" type="noConversion"/>
  </si>
  <si>
    <t>율곡동
(혁신도시)</t>
    <phoneticPr fontId="33" type="noConversion"/>
  </si>
  <si>
    <t>771번지</t>
    <phoneticPr fontId="33" type="noConversion"/>
  </si>
  <si>
    <t>㈜부영주택</t>
    <phoneticPr fontId="33" type="noConversion"/>
  </si>
  <si>
    <t>2016-12-30</t>
  </si>
  <si>
    <t>2017-01-09</t>
  </si>
  <si>
    <t>2016-12-13</t>
  </si>
  <si>
    <t>어모면
중왕리</t>
    <phoneticPr fontId="33" type="noConversion"/>
  </si>
  <si>
    <t>686-1번지 일원</t>
    <phoneticPr fontId="33" type="noConversion"/>
  </si>
  <si>
    <t>㈜효동종합건설
남흥건설㈜</t>
    <phoneticPr fontId="33" type="noConversion"/>
  </si>
  <si>
    <t>신영부동산신탁㈜</t>
    <phoneticPr fontId="33" type="noConversion"/>
  </si>
  <si>
    <t>2021-03-04</t>
  </si>
  <si>
    <t>2021-03-24</t>
  </si>
  <si>
    <t>미준공</t>
    <phoneticPr fontId="33" type="noConversion"/>
  </si>
  <si>
    <t>김천시</t>
    <phoneticPr fontId="33" type="noConversion"/>
  </si>
  <si>
    <t>미준공</t>
  </si>
  <si>
    <t>막곡리 산14-15 일원                     
(풍산읍 막곡리 영무예다음포레스트)</t>
    <phoneticPr fontId="33" type="noConversion"/>
  </si>
  <si>
    <t>구미시</t>
    <phoneticPr fontId="33" type="noConversion"/>
  </si>
  <si>
    <t>오태동</t>
  </si>
  <si>
    <t>오태동 28 외 4필지
(=&gt;오태동 791)
(오태명당풀리비에 1단지)</t>
    <phoneticPr fontId="33" type="noConversion"/>
  </si>
  <si>
    <t>㈜서림
종합건설</t>
  </si>
  <si>
    <t>38A</t>
    <phoneticPr fontId="33" type="noConversion"/>
  </si>
  <si>
    <t>38B</t>
  </si>
  <si>
    <t>56A</t>
  </si>
  <si>
    <t>56B</t>
  </si>
  <si>
    <t>오태동 산4-12 외 2필지
(=&gt;오태동 789)
(오태명당풀리비에 2단지)</t>
    <phoneticPr fontId="33" type="noConversion"/>
  </si>
  <si>
    <t>38A</t>
  </si>
  <si>
    <t>2015.10.15.</t>
  </si>
  <si>
    <t>도량동</t>
  </si>
  <si>
    <t>도량동 230번지
(도량아이센스)</t>
    <phoneticPr fontId="33" type="noConversion"/>
  </si>
  <si>
    <t>산동면</t>
  </si>
  <si>
    <t>산동면 신당리 국가산업단지
확장단지 공동 1BL
(중흥에스클래스2차)</t>
    <phoneticPr fontId="33" type="noConversion"/>
  </si>
  <si>
    <t>중흥토건㈜</t>
  </si>
  <si>
    <t>신평동</t>
    <phoneticPr fontId="33" type="noConversion"/>
  </si>
  <si>
    <t>신평동 495번지
(신평동 성원 상떼빌)</t>
    <phoneticPr fontId="33" type="noConversion"/>
  </si>
  <si>
    <t>117.67A</t>
    <phoneticPr fontId="33" type="noConversion"/>
  </si>
  <si>
    <t>117.67B</t>
    <phoneticPr fontId="33" type="noConversion"/>
  </si>
  <si>
    <t>84.86A</t>
    <phoneticPr fontId="33" type="noConversion"/>
  </si>
  <si>
    <t>84.86B</t>
    <phoneticPr fontId="33" type="noConversion"/>
  </si>
  <si>
    <t>송정동</t>
    <phoneticPr fontId="33" type="noConversion"/>
  </si>
  <si>
    <t>송정동 250-6번지
(송정동 범양레우스)</t>
    <phoneticPr fontId="33" type="noConversion"/>
  </si>
  <si>
    <t>59.99A</t>
    <phoneticPr fontId="33" type="noConversion"/>
  </si>
  <si>
    <t>59.96B</t>
    <phoneticPr fontId="33" type="noConversion"/>
  </si>
  <si>
    <t>완산동</t>
    <phoneticPr fontId="33" type="noConversion"/>
  </si>
  <si>
    <t>영천시 완산동 1460
(미소지움1단지)</t>
    <phoneticPr fontId="33" type="noConversion"/>
  </si>
  <si>
    <t>㈜SG건설</t>
    <phoneticPr fontId="33" type="noConversion"/>
  </si>
  <si>
    <t>㈜한국자산신탁</t>
    <phoneticPr fontId="33" type="noConversion"/>
  </si>
  <si>
    <t>영천시 완산동 1436 B-1블럭</t>
    <phoneticPr fontId="33" type="noConversion"/>
  </si>
  <si>
    <t>대림산업㈜</t>
    <phoneticPr fontId="33" type="noConversion"/>
  </si>
  <si>
    <t>영천시 완산동 1437 B-2블럭</t>
    <phoneticPr fontId="33" type="noConversion"/>
  </si>
  <si>
    <t>공공</t>
    <phoneticPr fontId="33" type="noConversion"/>
  </si>
  <si>
    <t>영천시</t>
    <phoneticPr fontId="33" type="noConversion"/>
  </si>
  <si>
    <t>상주시</t>
    <phoneticPr fontId="33" type="noConversion"/>
  </si>
  <si>
    <t>동문동</t>
    <phoneticPr fontId="33" type="noConversion"/>
  </si>
  <si>
    <t>상주시 복룡동 486</t>
    <phoneticPr fontId="33" type="noConversion"/>
  </si>
  <si>
    <t>계림동</t>
    <phoneticPr fontId="33" type="noConversion"/>
  </si>
  <si>
    <t>상주시 냉림동 360</t>
    <phoneticPr fontId="33" type="noConversion"/>
  </si>
  <si>
    <t>경산시</t>
    <phoneticPr fontId="33" type="noConversion"/>
  </si>
  <si>
    <t>조영동</t>
    <phoneticPr fontId="33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</si>
  <si>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3" type="noConversion"/>
  </si>
  <si>
    <t>우리종합건설㈜</t>
    <phoneticPr fontId="33" type="noConversion"/>
  </si>
  <si>
    <t>㈜경동주택건설</t>
    <phoneticPr fontId="33" type="noConversion"/>
  </si>
  <si>
    <t>62.3994A</t>
    <phoneticPr fontId="33" type="noConversion"/>
  </si>
  <si>
    <t>83.2922A</t>
    <phoneticPr fontId="33" type="noConversion"/>
  </si>
  <si>
    <t>83.2922B</t>
    <phoneticPr fontId="33" type="noConversion"/>
  </si>
  <si>
    <t>83.2922C</t>
    <phoneticPr fontId="33" type="noConversion"/>
  </si>
  <si>
    <t>82.4777A</t>
    <phoneticPr fontId="33" type="noConversion"/>
  </si>
  <si>
    <t>평산동</t>
    <phoneticPr fontId="33" type="noConversion"/>
  </si>
  <si>
    <t>산41-1번지
샤갈의 마을 씨엘</t>
    <phoneticPr fontId="33" type="noConversion"/>
  </si>
  <si>
    <t>대영에코
건설㈜</t>
    <phoneticPr fontId="33" type="noConversion"/>
  </si>
  <si>
    <t>㈜하나자산
신탁</t>
    <phoneticPr fontId="33" type="noConversion"/>
  </si>
  <si>
    <t>청도군</t>
    <phoneticPr fontId="33" type="noConversion"/>
  </si>
  <si>
    <t>화양읍</t>
    <phoneticPr fontId="33" type="noConversion"/>
  </si>
  <si>
    <t>청도읍</t>
    <phoneticPr fontId="33" type="noConversion"/>
  </si>
  <si>
    <t>범곡리 399-10</t>
    <phoneticPr fontId="33" type="noConversion"/>
  </si>
  <si>
    <t>고수리 842-1</t>
    <phoneticPr fontId="33" type="noConversion"/>
  </si>
  <si>
    <t>㈜비슬종합건설</t>
  </si>
  <si>
    <t>㈜송은주택</t>
  </si>
  <si>
    <t>㈜디케이건설</t>
  </si>
  <si>
    <t>㈜씨엠
종합건설</t>
    <phoneticPr fontId="33" type="noConversion"/>
  </si>
  <si>
    <t>2017-04-27</t>
    <phoneticPr fontId="33" type="noConversion"/>
  </si>
  <si>
    <t>2017-12-14</t>
    <phoneticPr fontId="33" type="noConversion"/>
  </si>
  <si>
    <t>문경시</t>
    <phoneticPr fontId="33" type="noConversion"/>
  </si>
  <si>
    <t>휴엔하임 퍼스트
천북면 동산리 412-1외
74필지</t>
    <phoneticPr fontId="33" type="noConversion"/>
  </si>
  <si>
    <t>경일리버뷰
황성동 800-50 외 2필지</t>
    <phoneticPr fontId="33" type="noConversion"/>
  </si>
  <si>
    <t>베스티움 프레스티지
황성동73-8번지 외 1필지</t>
    <phoneticPr fontId="33" type="noConversion"/>
  </si>
  <si>
    <t>㈜동부토건</t>
  </si>
  <si>
    <t>코리아
신탁㈜</t>
  </si>
  <si>
    <t>2021-09-30</t>
  </si>
  <si>
    <t>2021-10-21</t>
  </si>
  <si>
    <t>2024-05</t>
  </si>
  <si>
    <t>문경읍</t>
    <phoneticPr fontId="33" type="noConversion"/>
  </si>
  <si>
    <t>경상북도 문경읍 하리 346</t>
    <phoneticPr fontId="33" type="noConversion"/>
  </si>
  <si>
    <t>㈜지엘건설</t>
    <phoneticPr fontId="33" type="noConversion"/>
  </si>
  <si>
    <t>지엘산업㈜</t>
    <phoneticPr fontId="33" type="noConversion"/>
  </si>
  <si>
    <t>2020.07.16.</t>
    <phoneticPr fontId="33" type="noConversion"/>
  </si>
  <si>
    <t>2022.05.30.</t>
    <phoneticPr fontId="33" type="noConversion"/>
  </si>
  <si>
    <t>경상북도 포항시 북구 흥해읍 대련리 
이인리 일원 A1BL</t>
    <phoneticPr fontId="33" type="noConversion"/>
  </si>
  <si>
    <t>2021.11.11</t>
    <phoneticPr fontId="33" type="noConversion"/>
  </si>
  <si>
    <t>2021.12.17</t>
    <phoneticPr fontId="33" type="noConversion"/>
  </si>
  <si>
    <t>2024.11.30</t>
    <phoneticPr fontId="33" type="noConversion"/>
  </si>
  <si>
    <t>포항융합기술산업지구</t>
    <phoneticPr fontId="33" type="noConversion"/>
  </si>
  <si>
    <t>경상북도 포항시 북구 흥해읍 대련리 
이인리 일원 A3BL</t>
    <phoneticPr fontId="33" type="noConversion"/>
  </si>
  <si>
    <t>경상북도 포항시 북구 흥해읍 대련리 
이인리 일원 A2BL</t>
    <phoneticPr fontId="33" type="noConversion"/>
  </si>
  <si>
    <t>2021.11.18</t>
    <phoneticPr fontId="33" type="noConversion"/>
  </si>
  <si>
    <t>2021.01.04</t>
    <phoneticPr fontId="33" type="noConversion"/>
  </si>
  <si>
    <t>2024.11.30</t>
  </si>
  <si>
    <t>경상북도 포항시 북구 흥해읍 대련리 
이인리 일원 A4BL</t>
    <phoneticPr fontId="33" type="noConversion"/>
  </si>
  <si>
    <t>대구경북경제자유구역청</t>
    <phoneticPr fontId="33" type="noConversion"/>
  </si>
  <si>
    <t>경상북도 포항시 남구 오천읍 용산리 360-13
(포항 아이파크)</t>
    <phoneticPr fontId="33" type="noConversion"/>
  </si>
  <si>
    <t xml:space="preserve">에이치디씨
현대산업개발
주식회사
</t>
    <phoneticPr fontId="33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</si>
  <si>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</si>
  <si>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</si>
  <si>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</si>
  <si>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</si>
  <si>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</si>
  <si>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</si>
  <si>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</si>
  <si>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</si>
  <si>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</si>
  <si>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</si>
  <si>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</si>
  <si>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</si>
  <si>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</si>
  <si>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</si>
  <si>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</si>
  <si>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</si>
  <si>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</si>
  <si>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</si>
  <si>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</si>
  <si>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</si>
  <si>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</si>
  <si>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</si>
  <si>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</si>
  <si>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</si>
  <si>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</si>
  <si>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</si>
  <si>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</si>
  <si>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</si>
  <si>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</si>
  <si>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</si>
  <si>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㈜금아건설</t>
  </si>
  <si>
    <t>2021.10.21</t>
  </si>
  <si>
    <t>2021.12.03</t>
  </si>
  <si>
    <t>2024.06</t>
  </si>
  <si>
    <t>2016-10-04</t>
  </si>
  <si>
    <t>2016-10-05</t>
  </si>
  <si>
    <t>2018-08-13</t>
  </si>
  <si>
    <t>2016-03-03</t>
  </si>
  <si>
    <t>2016-03-17</t>
  </si>
  <si>
    <t>2019-04</t>
  </si>
  <si>
    <t>2015-11-03</t>
  </si>
  <si>
    <t>2015-11-18</t>
  </si>
  <si>
    <t>2015-12-15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</si>
  <si>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</si>
  <si>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</si>
  <si>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</si>
  <si>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</si>
  <si>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</si>
  <si>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</si>
  <si>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</si>
  <si>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</si>
  <si>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</si>
  <si>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</si>
  <si>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</si>
  <si>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</si>
  <si>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3" type="noConversion"/>
  </si>
  <si>
    <t>경상북도 포항시 북구 용흥동 615-21
(빌드원르헤브3차)</t>
    <phoneticPr fontId="33" type="noConversion"/>
  </si>
  <si>
    <t>서원건설㈜</t>
    <phoneticPr fontId="33" type="noConversion"/>
  </si>
  <si>
    <t>무궁화신탁</t>
    <phoneticPr fontId="33" type="noConversion"/>
  </si>
  <si>
    <t>2021.12.08.</t>
    <phoneticPr fontId="33" type="noConversion"/>
  </si>
  <si>
    <t>2021.12.25.</t>
    <phoneticPr fontId="33" type="noConversion"/>
  </si>
  <si>
    <t>2021.10.</t>
    <phoneticPr fontId="33" type="noConversion"/>
  </si>
  <si>
    <t>㈜대우건설</t>
  </si>
  <si>
    <t>부곡동</t>
  </si>
  <si>
    <t>482-1번지</t>
    <phoneticPr fontId="33" type="noConversion"/>
  </si>
  <si>
    <t>아시아신탁㈜</t>
  </si>
  <si>
    <t>2021-12-09</t>
  </si>
  <si>
    <t>2022-01-14</t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</si>
  <si>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</si>
  <si>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</si>
  <si>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</si>
  <si>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</si>
  <si>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</si>
  <si>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</si>
  <si>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</si>
  <si>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</si>
  <si>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삼부 르네상스
외동읍 입실리 산24</t>
  </si>
  <si>
    <t>삼부토건㈜</t>
  </si>
  <si>
    <t>한국자산
신탁㈜</t>
  </si>
  <si>
    <t>2021-10-26</t>
  </si>
  <si>
    <t>2021-11-17</t>
  </si>
  <si>
    <t>2024-03</t>
  </si>
  <si>
    <t>경상북도 포항시 남구 오천읍 문덕리 1188-241번지 외 14필지
(남포항 태왕아너스)</t>
    <phoneticPr fontId="33" type="noConversion"/>
  </si>
  <si>
    <t>㈜태왕이앤씨</t>
    <phoneticPr fontId="33" type="noConversion"/>
  </si>
  <si>
    <t>바른투자개발㈜</t>
    <phoneticPr fontId="33" type="noConversion"/>
  </si>
  <si>
    <t>교보자산신탁㈜</t>
    <phoneticPr fontId="33" type="noConversion"/>
  </si>
  <si>
    <t>2021.12.2</t>
  </si>
  <si>
    <t>2022.1.5.</t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</si>
  <si>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</si>
  <si>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</si>
  <si>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</si>
  <si>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</si>
  <si>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</si>
  <si>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</si>
  <si>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</si>
  <si>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</si>
  <si>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</si>
  <si>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</si>
  <si>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</si>
  <si>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</si>
  <si>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</si>
  <si>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3" type="noConversion"/>
  </si>
  <si>
    <t>경상북도 포항시 북구 학잠동 93-4번지 외 54필지
(포항자이 애서턴)</t>
    <phoneticPr fontId="33" type="noConversion"/>
  </si>
  <si>
    <t>2021.12.23</t>
    <phoneticPr fontId="33" type="noConversion"/>
  </si>
  <si>
    <t>2022.03.10</t>
    <phoneticPr fontId="33" type="noConversion"/>
  </si>
  <si>
    <t>건천읍</t>
    <phoneticPr fontId="33" type="noConversion"/>
  </si>
  <si>
    <t>반도 유보라 아이비파크
건천읍 신경주역세권 4BL/5BL</t>
    <phoneticPr fontId="33" type="noConversion"/>
  </si>
  <si>
    <t>㈜반도건설</t>
  </si>
  <si>
    <t>2021-12-27</t>
  </si>
  <si>
    <t>2022-01-19</t>
  </si>
  <si>
    <t>2025-01</t>
  </si>
  <si>
    <t>현곡면</t>
    <phoneticPr fontId="33" type="noConversion"/>
  </si>
  <si>
    <t>경주 자이르네
현곡면 하구리 431-2번지</t>
    <phoneticPr fontId="33" type="noConversion"/>
  </si>
  <si>
    <t>지에스
건설㈜</t>
    <phoneticPr fontId="33" type="noConversion"/>
  </si>
  <si>
    <t>아시아
신탁㈜</t>
    <phoneticPr fontId="33" type="noConversion"/>
  </si>
  <si>
    <t>2021-12-02</t>
  </si>
  <si>
    <t>2021-12-15</t>
  </si>
  <si>
    <t>2024-04</t>
  </si>
  <si>
    <t>진현동</t>
    <phoneticPr fontId="33" type="noConversion"/>
  </si>
  <si>
    <t>엘크루 헤리파크
진현동 779-1번지 외 40필지</t>
    <phoneticPr fontId="33" type="noConversion"/>
  </si>
  <si>
    <t>대우조선
해양건설㈜</t>
    <phoneticPr fontId="33" type="noConversion"/>
  </si>
  <si>
    <t>교보자산
신탁㈜</t>
    <phoneticPr fontId="33" type="noConversion"/>
  </si>
  <si>
    <t>2022-01-06</t>
  </si>
  <si>
    <t>2022-01-27</t>
  </si>
  <si>
    <t>2024.6월</t>
    <phoneticPr fontId="33" type="noConversion"/>
  </si>
  <si>
    <t>준공
(사용검사 22.02.16.)</t>
  </si>
  <si>
    <t>㈜한화건설</t>
    <phoneticPr fontId="33" type="noConversion"/>
  </si>
  <si>
    <t>한국자산신탁㈜</t>
    <phoneticPr fontId="33" type="noConversion"/>
  </si>
  <si>
    <t>2021.01.20</t>
    <phoneticPr fontId="33" type="noConversion"/>
  </si>
  <si>
    <t>2022.02.27</t>
    <phoneticPr fontId="33" type="noConversion"/>
  </si>
  <si>
    <t>2024.7</t>
    <phoneticPr fontId="33" type="noConversion"/>
  </si>
  <si>
    <t>더 메트로 줌파크
건천읍 신경주역세권 1BL</t>
    <phoneticPr fontId="33" type="noConversion"/>
  </si>
  <si>
    <t>대창기업㈜</t>
  </si>
  <si>
    <t>2022-02-14</t>
  </si>
  <si>
    <t>2022-03-10</t>
  </si>
  <si>
    <t>시행사 요청으로
비공개</t>
    <phoneticPr fontId="33" type="noConversion"/>
  </si>
  <si>
    <t>경상북도 포항시 북구 흥해읍 학천리
 21번지 일원
(한화포레나2차)</t>
    <phoneticPr fontId="33" type="noConversion"/>
  </si>
  <si>
    <t>□ 경상북도 민간/분양 미분양주택 현황(총괄)</t>
    <phoneticPr fontId="33" type="noConversion"/>
  </si>
  <si>
    <t>시군별</t>
  </si>
  <si>
    <t>전월대비
미분양
증감현황</t>
  </si>
  <si>
    <t>민간분양 주택('22. 4월)</t>
    <phoneticPr fontId="33" type="noConversion"/>
  </si>
  <si>
    <t>계</t>
  </si>
  <si>
    <t>전용 40㎡이하</t>
    <phoneticPr fontId="33" type="noConversion"/>
  </si>
  <si>
    <t>전용 40-60㎡</t>
    <phoneticPr fontId="33" type="noConversion"/>
  </si>
  <si>
    <t>전용 60-85㎡</t>
    <phoneticPr fontId="33" type="noConversion"/>
  </si>
  <si>
    <t>전용 85㎡초과</t>
  </si>
  <si>
    <t>전용 60-85㎡</t>
  </si>
  <si>
    <t>대구경북경제자유구역청
(포항)</t>
    <phoneticPr fontId="33" type="noConversion"/>
  </si>
  <si>
    <t>포항시</t>
  </si>
  <si>
    <t>안동시</t>
    <phoneticPr fontId="33" type="noConversion"/>
  </si>
  <si>
    <t>영주시</t>
    <phoneticPr fontId="33" type="noConversion"/>
  </si>
  <si>
    <t>군위군</t>
    <phoneticPr fontId="33" type="noConversion"/>
  </si>
  <si>
    <t>의성군</t>
    <phoneticPr fontId="33" type="noConversion"/>
  </si>
  <si>
    <t>청송군</t>
    <phoneticPr fontId="33" type="noConversion"/>
  </si>
  <si>
    <t>영양군</t>
    <phoneticPr fontId="33" type="noConversion"/>
  </si>
  <si>
    <t>영덕군</t>
    <phoneticPr fontId="33" type="noConversion"/>
  </si>
  <si>
    <t>고령군</t>
    <phoneticPr fontId="33" type="noConversion"/>
  </si>
  <si>
    <t>성주군</t>
    <phoneticPr fontId="33" type="noConversion"/>
  </si>
  <si>
    <t>칠곡군</t>
    <phoneticPr fontId="33" type="noConversion"/>
  </si>
  <si>
    <t>예천군</t>
    <phoneticPr fontId="33" type="noConversion"/>
  </si>
  <si>
    <t>봉화군</t>
    <phoneticPr fontId="33" type="noConversion"/>
  </si>
  <si>
    <t>울진군</t>
    <phoneticPr fontId="33" type="noConversion"/>
  </si>
  <si>
    <t>울릉군</t>
    <phoneticPr fontId="33" type="noConversion"/>
  </si>
  <si>
    <t>□ 경상북도 민간/분양 미분양주택 현황(준공후)</t>
    <phoneticPr fontId="33" type="noConversion"/>
  </si>
  <si>
    <t>경주시</t>
  </si>
  <si>
    <t>김천시</t>
  </si>
  <si>
    <t>군위군</t>
  </si>
  <si>
    <t>의성군</t>
  </si>
  <si>
    <t>청송군</t>
  </si>
  <si>
    <t>영양군</t>
  </si>
  <si>
    <t>영덕군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</si>
  <si>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</si>
  <si>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</si>
  <si>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</si>
  <si>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</si>
  <si>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</si>
  <si>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</si>
  <si>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</si>
  <si>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대방산업개발㈜</t>
    <phoneticPr fontId="33" type="noConversion"/>
  </si>
  <si>
    <t>디아이산업㈜ 외 2</t>
    <phoneticPr fontId="33" type="noConversion"/>
  </si>
  <si>
    <t>한신공영㈜</t>
    <phoneticPr fontId="33" type="noConversion"/>
  </si>
  <si>
    <t>경상북도 포항시 남구 오천읍 구정리 528-9번지 일원
(더 트루엘 포항)</t>
    <phoneticPr fontId="33" type="noConversion"/>
  </si>
  <si>
    <t>일성건설㈜</t>
    <phoneticPr fontId="33" type="noConversion"/>
  </si>
  <si>
    <t>우리자산신탁㈜</t>
    <phoneticPr fontId="33" type="noConversion"/>
  </si>
  <si>
    <t>2022.03.14</t>
  </si>
  <si>
    <t>2022.04.19.</t>
  </si>
  <si>
    <t>2024.03</t>
  </si>
  <si>
    <t>지에스건설㈜</t>
    <phoneticPr fontId="33" type="noConversion"/>
  </si>
  <si>
    <t>한국투자부동산신탁주식회사</t>
    <phoneticPr fontId="33" type="noConversion"/>
  </si>
  <si>
    <t>㈜금성주택건설</t>
    <phoneticPr fontId="33" type="noConversion"/>
  </si>
  <si>
    <t>㈜금성</t>
    <phoneticPr fontId="33" type="noConversion"/>
  </si>
  <si>
    <t>건설사 요청으로
비공개</t>
    <phoneticPr fontId="33" type="noConversion"/>
  </si>
  <si>
    <t xml:space="preserve"> □ 업체별 현황 ('22.05.31. 현재)</t>
    <phoneticPr fontId="33" type="noConversion"/>
  </si>
  <si>
    <t>전월
('22.4월)</t>
    <phoneticPr fontId="33" type="noConversion"/>
  </si>
  <si>
    <t>당해월
('22.5월)</t>
    <phoneticPr fontId="33" type="noConversion"/>
  </si>
  <si>
    <t>2024.04</t>
    <phoneticPr fontId="33" type="noConversion"/>
  </si>
  <si>
    <t>㈜아원천가지꿈</t>
    <phoneticPr fontId="33" type="noConversion"/>
  </si>
  <si>
    <t>민간분양 주택('22. 5월)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</si>
</sst>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0_);[Red]\(0\)"/>
    <numFmt numFmtId="195" formatCode="#,##0.0_);[Red]\(#,##0.0\)"/>
  </numFmts>
  <fonts count="11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000000"/>
      <name val="HY중고딕"/>
      <family val="1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20"/>
      <color rgb="FF000000"/>
      <name val="HY견고딕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26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2" fillId="0" borderId="0"/>
    <xf numFmtId="9" fontId="29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9" fontId="29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9" fontId="29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31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8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0" fillId="0" borderId="0"/>
    <xf numFmtId="184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2" borderId="0" applyNumberFormat="0" applyBorder="0" applyAlignment="0" applyProtection="0">
      <alignment vertical="center"/>
    </xf>
    <xf numFmtId="182" fontId="53" fillId="0" borderId="0"/>
    <xf numFmtId="0" fontId="56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80" fontId="53" fillId="0" borderId="0"/>
    <xf numFmtId="0" fontId="56" fillId="4" borderId="0" applyNumberFormat="0" applyBorder="0" applyAlignment="0" applyProtection="0">
      <alignment vertical="center"/>
    </xf>
    <xf numFmtId="179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0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1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8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42" fillId="0" borderId="0"/>
    <xf numFmtId="0" fontId="56" fillId="3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4" applyNumberFormat="0" applyFont="0" applyFill="0" applyAlignment="0" applyProtection="0"/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42" fillId="0" borderId="0"/>
    <xf numFmtId="0" fontId="72" fillId="20" borderId="13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70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7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0" borderId="5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8" fillId="0" borderId="10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0" borderId="0"/>
    <xf numFmtId="0" fontId="35" fillId="21" borderId="6" applyNumberFormat="0" applyFont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9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5" fillId="0" borderId="0"/>
    <xf numFmtId="0" fontId="59" fillId="20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61" fillId="22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0" borderId="13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2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35" fillId="0" borderId="0"/>
    <xf numFmtId="18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>
      <alignment vertical="center"/>
    </xf>
    <xf numFmtId="0" fontId="35" fillId="21" borderId="6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/>
    <xf numFmtId="0" fontId="60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1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35" fillId="0" borderId="0"/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69" fillId="0" borderId="11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70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5" fillId="0" borderId="0"/>
    <xf numFmtId="0" fontId="71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8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70" fillId="0" borderId="12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0" borderId="13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57" fillId="1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/>
    <xf numFmtId="0" fontId="69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0" borderId="0"/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21" borderId="6" applyNumberFormat="0" applyFon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/>
    <xf numFmtId="0" fontId="60" fillId="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0" borderId="0"/>
    <xf numFmtId="0" fontId="61" fillId="2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35" fillId="0" borderId="0"/>
    <xf numFmtId="0" fontId="35" fillId="21" borderId="6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57" fillId="17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35" fillId="0" borderId="0"/>
    <xf numFmtId="184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35" fillId="0" borderId="0">
      <alignment vertical="center"/>
    </xf>
    <xf numFmtId="0" fontId="57" fillId="18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/>
    <xf numFmtId="0" fontId="56" fillId="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0" borderId="5" applyNumberForma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9" borderId="0" applyNumberFormat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3" borderId="7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7" borderId="5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40" fillId="0" borderId="0"/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9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4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2" fillId="0" borderId="0">
      <alignment vertical="center"/>
    </xf>
    <xf numFmtId="41" fontId="82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0" borderId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0" fontId="35" fillId="0" borderId="0"/>
    <xf numFmtId="41" fontId="8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6" fontId="85" fillId="0" borderId="3">
      <alignment vertical="center"/>
    </xf>
    <xf numFmtId="186" fontId="42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0" fontId="59" fillId="20" borderId="5" applyNumberFormat="0" applyAlignment="0" applyProtection="0">
      <alignment vertical="center"/>
    </xf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187" fontId="42" fillId="0" borderId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3" fontId="52" fillId="0" borderId="18">
      <alignment horizontal="center"/>
    </xf>
    <xf numFmtId="0" fontId="86" fillId="0" borderId="0" applyNumberFormat="0" applyFill="0" applyBorder="0" applyAlignment="0" applyProtection="0">
      <alignment vertical="top"/>
      <protection locked="0"/>
    </xf>
    <xf numFmtId="176" fontId="41" fillId="0" borderId="17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35" fillId="21" borderId="6" applyNumberFormat="0" applyFont="0" applyAlignment="0" applyProtection="0">
      <alignment vertical="center"/>
    </xf>
    <xf numFmtId="0" fontId="56" fillId="21" borderId="6" applyNumberFormat="0" applyFont="0" applyAlignment="0" applyProtection="0">
      <alignment vertical="center"/>
    </xf>
    <xf numFmtId="9" fontId="84" fillId="28" borderId="0" applyFill="0" applyBorder="0" applyProtection="0">
      <alignment horizontal="right"/>
    </xf>
    <xf numFmtId="10" fontId="84" fillId="0" borderId="0" applyFill="0" applyBorder="0" applyProtection="0">
      <alignment horizontal="right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177" fontId="87" fillId="0" borderId="19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0" fontId="63" fillId="23" borderId="7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0" fontId="66" fillId="7" borderId="5" applyNumberFormat="0" applyAlignment="0" applyProtection="0">
      <alignment vertical="center"/>
    </xf>
    <xf numFmtId="3" fontId="88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0" fontId="72" fillId="20" borderId="13" applyNumberFormat="0" applyAlignment="0" applyProtection="0">
      <alignment vertical="center"/>
    </xf>
    <xf numFmtId="185" fontId="84" fillId="28" borderId="0" applyFill="0" applyBorder="0" applyProtection="0">
      <alignment horizontal="right"/>
    </xf>
    <xf numFmtId="42" fontId="38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56" fillId="0" borderId="0">
      <alignment vertical="center"/>
    </xf>
    <xf numFmtId="0" fontId="35" fillId="0" borderId="0"/>
    <xf numFmtId="0" fontId="89" fillId="0" borderId="0"/>
    <xf numFmtId="0" fontId="42" fillId="0" borderId="19">
      <alignment vertical="center" wrapText="1"/>
    </xf>
    <xf numFmtId="0" fontId="52" fillId="0" borderId="0"/>
    <xf numFmtId="0" fontId="90" fillId="0" borderId="0"/>
    <xf numFmtId="188" fontId="42" fillId="0" borderId="0"/>
    <xf numFmtId="189" fontId="42" fillId="0" borderId="0"/>
    <xf numFmtId="190" fontId="42" fillId="0" borderId="0"/>
    <xf numFmtId="0" fontId="91" fillId="0" borderId="0" applyNumberFormat="0" applyFill="0" applyBorder="0" applyAlignment="0" applyProtection="0"/>
    <xf numFmtId="38" fontId="92" fillId="29" borderId="0" applyNumberFormat="0" applyBorder="0" applyAlignment="0" applyProtection="0"/>
    <xf numFmtId="0" fontId="93" fillId="0" borderId="0">
      <alignment horizontal="left"/>
    </xf>
    <xf numFmtId="0" fontId="94" fillId="0" borderId="0" applyNumberFormat="0" applyFill="0" applyBorder="0" applyAlignment="0" applyProtection="0"/>
    <xf numFmtId="10" fontId="92" fillId="30" borderId="3" applyNumberFormat="0" applyBorder="0" applyAlignment="0" applyProtection="0"/>
    <xf numFmtId="0" fontId="74" fillId="0" borderId="20"/>
    <xf numFmtId="37" fontId="95" fillId="0" borderId="0"/>
    <xf numFmtId="177" fontId="42" fillId="0" borderId="0"/>
    <xf numFmtId="0" fontId="96" fillId="29" borderId="0">
      <alignment horizontal="centerContinuous"/>
    </xf>
    <xf numFmtId="0" fontId="97" fillId="0" borderId="0" applyFill="0" applyBorder="0" applyProtection="0">
      <alignment horizontal="centerContinuous" vertical="center"/>
    </xf>
    <xf numFmtId="0" fontId="98" fillId="28" borderId="0" applyFill="0" applyBorder="0" applyProtection="0">
      <alignment horizontal="center" vertical="center"/>
    </xf>
    <xf numFmtId="0" fontId="8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56" fillId="0" borderId="0">
      <alignment vertical="center"/>
    </xf>
    <xf numFmtId="0" fontId="56" fillId="0" borderId="0">
      <alignment vertical="center"/>
    </xf>
    <xf numFmtId="0" fontId="38" fillId="0" borderId="0">
      <alignment vertical="center"/>
    </xf>
    <xf numFmtId="0" fontId="56" fillId="0" borderId="0">
      <alignment vertical="center"/>
    </xf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7" fillId="0" borderId="0">
      <alignment vertical="center"/>
    </xf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" fillId="0" borderId="0">
      <alignment vertical="center"/>
    </xf>
    <xf numFmtId="41" fontId="35" fillId="0" borderId="0" applyFont="0" applyFill="0" applyBorder="0" applyAlignment="0" applyProtection="0">
      <alignment vertical="center"/>
    </xf>
  </cellStyleXfs>
  <cellXfs count="314">
    <xf numFmtId="0" fontId="0" fillId="0" borderId="0" xfId="0" applyNumberFormat="1" applyFill="1" applyAlignment="1"/>
    <xf numFmtId="178" fontId="32" fillId="26" borderId="3" xfId="3340" applyNumberFormat="1" applyFont="1" applyFill="1" applyBorder="1" applyAlignment="1">
      <alignment horizontal="center" vertical="center" wrapText="1"/>
    </xf>
    <xf numFmtId="178" fontId="81" fillId="25" borderId="3" xfId="2500" applyNumberFormat="1" applyFont="1" applyFill="1" applyBorder="1">
      <alignment vertical="center"/>
    </xf>
    <xf numFmtId="0" fontId="35" fillId="25" borderId="3" xfId="2500" applyFont="1" applyFill="1" applyBorder="1" applyAlignment="1">
      <alignment horizontal="center" vertical="center"/>
    </xf>
    <xf numFmtId="0" fontId="35" fillId="0" borderId="0" xfId="4156" applyFont="1"/>
    <xf numFmtId="178" fontId="36" fillId="27" borderId="3" xfId="32014" applyNumberFormat="1" applyFont="1" applyFill="1" applyBorder="1" applyAlignment="1">
      <alignment horizontal="right" vertical="center"/>
    </xf>
    <xf numFmtId="178" fontId="35" fillId="0" borderId="3" xfId="32014" applyNumberFormat="1" applyFont="1" applyFill="1" applyBorder="1" applyAlignment="1">
      <alignment horizontal="right" vertical="center"/>
    </xf>
    <xf numFmtId="191" fontId="0" fillId="26" borderId="3" xfId="3340" applyNumberFormat="1" applyFont="1" applyFill="1" applyBorder="1" applyAlignment="1">
      <alignment horizontal="center" vertical="center"/>
    </xf>
    <xf numFmtId="191" fontId="34" fillId="24" borderId="3" xfId="32014" applyNumberFormat="1" applyFont="1" applyFill="1" applyBorder="1" applyAlignment="1">
      <alignment horizontal="right" vertical="center"/>
    </xf>
    <xf numFmtId="178" fontId="36" fillId="25" borderId="3" xfId="2500" applyNumberFormat="1" applyFont="1" applyFill="1" applyBorder="1">
      <alignment vertical="center"/>
    </xf>
    <xf numFmtId="0" fontId="32" fillId="0" borderId="0" xfId="3340" applyNumberFormat="1" applyFont="1" applyFill="1" applyBorder="1" applyAlignment="1">
      <alignment horizontal="center" vertical="center"/>
    </xf>
    <xf numFmtId="178" fontId="35" fillId="0" borderId="0" xfId="4156" applyNumberFormat="1" applyFont="1"/>
    <xf numFmtId="0" fontId="35" fillId="0" borderId="26" xfId="4156" applyFont="1" applyBorder="1"/>
    <xf numFmtId="41" fontId="34" fillId="0" borderId="3" xfId="173" applyFont="1" applyBorder="1" applyAlignment="1">
      <alignment horizontal="center" vertical="center"/>
    </xf>
    <xf numFmtId="41" fontId="35" fillId="0" borderId="3" xfId="173" applyFont="1" applyBorder="1" applyAlignment="1">
      <alignment horizontal="center" vertical="center"/>
    </xf>
    <xf numFmtId="177" fontId="35" fillId="0" borderId="3" xfId="173" applyNumberFormat="1" applyFont="1" applyBorder="1" applyAlignment="1">
      <alignment horizontal="center" vertical="center"/>
    </xf>
    <xf numFmtId="193" fontId="34" fillId="0" borderId="3" xfId="173" applyNumberFormat="1" applyFont="1" applyBorder="1" applyAlignment="1">
      <alignment horizontal="center" vertical="center"/>
    </xf>
    <xf numFmtId="41" fontId="35" fillId="24" borderId="3" xfId="49725" applyFont="1" applyFill="1" applyBorder="1" applyAlignment="1">
      <alignment vertical="center"/>
    </xf>
    <xf numFmtId="178" fontId="35" fillId="0" borderId="3" xfId="173" applyNumberFormat="1" applyFont="1" applyBorder="1" applyAlignment="1">
      <alignment horizontal="right" vertical="center"/>
    </xf>
    <xf numFmtId="178" fontId="35" fillId="0" borderId="3" xfId="173" applyNumberFormat="1" applyFont="1" applyFill="1" applyBorder="1" applyAlignment="1">
      <alignment horizontal="right" vertical="center"/>
    </xf>
    <xf numFmtId="178" fontId="35" fillId="0" borderId="3" xfId="49725" applyNumberFormat="1" applyFont="1" applyFill="1" applyBorder="1" applyAlignment="1">
      <alignment horizontal="right" vertical="center"/>
    </xf>
    <xf numFmtId="178" fontId="35" fillId="24" borderId="3" xfId="49725" applyNumberFormat="1" applyFont="1" applyFill="1" applyBorder="1" applyAlignment="1">
      <alignment horizontal="right" vertical="center"/>
    </xf>
    <xf numFmtId="0" fontId="35" fillId="0" borderId="3" xfId="175" applyFont="1" applyBorder="1" applyAlignment="1">
      <alignment horizontal="center" vertical="center"/>
    </xf>
    <xf numFmtId="41" fontId="34" fillId="0" borderId="16" xfId="173" applyFont="1" applyBorder="1" applyAlignment="1">
      <alignment horizontal="center" vertical="center"/>
    </xf>
    <xf numFmtId="41" fontId="34" fillId="0" borderId="3" xfId="173" applyFont="1" applyBorder="1" applyAlignment="1">
      <alignment vertical="center"/>
    </xf>
    <xf numFmtId="194" fontId="36" fillId="27" borderId="3" xfId="32014" applyNumberFormat="1" applyFont="1" applyFill="1" applyBorder="1" applyAlignment="1">
      <alignment horizontal="right" vertical="center"/>
    </xf>
    <xf numFmtId="41" fontId="34" fillId="0" borderId="16" xfId="173" applyFont="1" applyBorder="1" applyAlignment="1">
      <alignment horizontal="right" vertical="center"/>
    </xf>
    <xf numFmtId="41" fontId="34" fillId="0" borderId="3" xfId="173" applyFont="1" applyBorder="1" applyAlignment="1">
      <alignment horizontal="right" vertical="center"/>
    </xf>
    <xf numFmtId="178" fontId="35" fillId="24" borderId="3" xfId="32014" applyNumberFormat="1" applyFont="1" applyFill="1" applyBorder="1" applyAlignment="1">
      <alignment horizontal="right" vertical="center"/>
    </xf>
    <xf numFmtId="178" fontId="35" fillId="27" borderId="3" xfId="32014" applyNumberFormat="1" applyFont="1" applyFill="1" applyBorder="1" applyAlignment="1">
      <alignment horizontal="right" vertical="center"/>
    </xf>
    <xf numFmtId="194" fontId="35" fillId="0" borderId="3" xfId="32014" applyNumberFormat="1" applyFont="1" applyFill="1" applyBorder="1" applyAlignment="1">
      <alignment horizontal="right" vertical="center"/>
    </xf>
    <xf numFmtId="195" fontId="34" fillId="24" borderId="3" xfId="32014" applyNumberFormat="1" applyFont="1" applyFill="1" applyBorder="1" applyAlignment="1">
      <alignment horizontal="right" vertical="center"/>
    </xf>
    <xf numFmtId="0" fontId="35" fillId="0" borderId="3" xfId="4156" applyFont="1" applyFill="1" applyBorder="1" applyAlignment="1">
      <alignment horizontal="right" vertical="center"/>
    </xf>
    <xf numFmtId="192" fontId="32" fillId="24" borderId="3" xfId="32014" applyNumberFormat="1" applyFont="1" applyFill="1" applyBorder="1" applyAlignment="1">
      <alignment horizontal="right" vertical="center"/>
    </xf>
    <xf numFmtId="41" fontId="81" fillId="25" borderId="3" xfId="49242" applyFont="1" applyFill="1" applyBorder="1" applyAlignment="1">
      <alignment horizontal="right" vertical="center"/>
    </xf>
    <xf numFmtId="191" fontId="34" fillId="24" borderId="3" xfId="32014" applyNumberFormat="1" applyFont="1" applyFill="1" applyBorder="1" applyAlignment="1">
      <alignment vertical="center"/>
    </xf>
    <xf numFmtId="178" fontId="35" fillId="0" borderId="3" xfId="32014" applyNumberFormat="1" applyFont="1" applyFill="1" applyBorder="1" applyAlignment="1">
      <alignment vertical="center"/>
    </xf>
    <xf numFmtId="0" fontId="99" fillId="0" borderId="3" xfId="175" applyFont="1" applyFill="1" applyBorder="1" applyAlignment="1">
      <alignment horizontal="center" vertical="center"/>
    </xf>
    <xf numFmtId="41" fontId="99" fillId="0" borderId="3" xfId="49719" applyFont="1" applyFill="1" applyBorder="1" applyAlignment="1">
      <alignment horizontal="right" vertical="center"/>
    </xf>
    <xf numFmtId="41" fontId="35" fillId="0" borderId="3" xfId="49719" applyFont="1" applyFill="1" applyBorder="1" applyAlignment="1">
      <alignment horizontal="right" vertical="center"/>
    </xf>
    <xf numFmtId="0" fontId="35" fillId="0" borderId="0" xfId="175" applyFont="1" applyAlignment="1">
      <alignment horizontal="center"/>
    </xf>
    <xf numFmtId="0" fontId="35" fillId="0" borderId="0" xfId="175" applyFont="1"/>
    <xf numFmtId="41" fontId="102" fillId="27" borderId="3" xfId="49719" applyFont="1" applyFill="1" applyBorder="1" applyAlignment="1">
      <alignment horizontal="right" vertical="center"/>
    </xf>
    <xf numFmtId="178" fontId="81" fillId="25" borderId="3" xfId="2500" applyNumberFormat="1" applyFont="1" applyFill="1" applyBorder="1" applyAlignment="1">
      <alignment horizontal="right" vertical="center"/>
    </xf>
    <xf numFmtId="0" fontId="32" fillId="25" borderId="3" xfId="5" applyFill="1" applyBorder="1" applyAlignment="1">
      <alignment horizontal="center" vertical="center"/>
    </xf>
    <xf numFmtId="0" fontId="35" fillId="0" borderId="22" xfId="4156" applyFont="1" applyFill="1" applyBorder="1" applyAlignment="1">
      <alignment horizontal="center" vertical="center"/>
    </xf>
    <xf numFmtId="41" fontId="99" fillId="0" borderId="3" xfId="173" applyFont="1" applyFill="1" applyBorder="1" applyAlignment="1">
      <alignment horizontal="right" vertical="center"/>
    </xf>
    <xf numFmtId="0" fontId="35" fillId="0" borderId="0" xfId="4156" applyFont="1" applyFill="1"/>
    <xf numFmtId="0" fontId="35" fillId="0" borderId="0" xfId="4156" applyFont="1" applyFill="1" applyAlignment="1">
      <alignment horizontal="center"/>
    </xf>
    <xf numFmtId="0" fontId="35" fillId="0" borderId="0" xfId="175" applyFont="1" applyFill="1"/>
    <xf numFmtId="0" fontId="35" fillId="0" borderId="0" xfId="175" applyFont="1" applyFill="1" applyAlignment="1">
      <alignment horizontal="center"/>
    </xf>
    <xf numFmtId="41" fontId="102" fillId="27" borderId="3" xfId="173" applyFont="1" applyFill="1" applyBorder="1" applyAlignment="1">
      <alignment horizontal="right" vertical="center"/>
    </xf>
    <xf numFmtId="0" fontId="32" fillId="0" borderId="0" xfId="5" applyNumberFormat="1" applyFill="1" applyAlignment="1">
      <alignment horizontal="center"/>
    </xf>
    <xf numFmtId="0" fontId="32" fillId="0" borderId="0" xfId="5" applyNumberFormat="1" applyFill="1" applyAlignment="1"/>
    <xf numFmtId="0" fontId="32" fillId="0" borderId="0" xfId="5" applyNumberFormat="1" applyFill="1" applyAlignment="1">
      <alignment horizontal="center" vertical="center"/>
    </xf>
    <xf numFmtId="0" fontId="32" fillId="25" borderId="3" xfId="5" applyNumberFormat="1" applyFill="1" applyBorder="1" applyAlignment="1">
      <alignment horizontal="center"/>
    </xf>
    <xf numFmtId="191" fontId="32" fillId="0" borderId="0" xfId="5" applyNumberFormat="1" applyFill="1" applyAlignment="1"/>
    <xf numFmtId="41" fontId="32" fillId="0" borderId="0" xfId="5" applyNumberFormat="1" applyFill="1" applyAlignment="1"/>
    <xf numFmtId="0" fontId="30" fillId="0" borderId="0" xfId="5" applyNumberFormat="1" applyFont="1" applyFill="1" applyAlignment="1"/>
    <xf numFmtId="0" fontId="107" fillId="0" borderId="0" xfId="5" applyNumberFormat="1" applyFont="1" applyFill="1" applyAlignment="1"/>
    <xf numFmtId="0" fontId="106" fillId="32" borderId="3" xfId="5" applyNumberFormat="1" applyFont="1" applyFill="1" applyBorder="1" applyAlignment="1" applyProtection="1">
      <alignment horizontal="center" vertical="center"/>
    </xf>
    <xf numFmtId="0" fontId="106" fillId="0" borderId="3" xfId="5" applyNumberFormat="1" applyFont="1" applyFill="1" applyBorder="1" applyAlignment="1" applyProtection="1">
      <alignment horizontal="center" vertical="center"/>
    </xf>
    <xf numFmtId="0" fontId="106" fillId="0" borderId="37" xfId="5" applyNumberFormat="1" applyFont="1" applyFill="1" applyBorder="1" applyAlignment="1" applyProtection="1">
      <alignment horizontal="center" vertical="center"/>
    </xf>
    <xf numFmtId="177" fontId="105" fillId="31" borderId="3" xfId="5" applyNumberFormat="1" applyFont="1" applyFill="1" applyBorder="1" applyAlignment="1" applyProtection="1">
      <alignment horizontal="center" vertical="center"/>
    </xf>
    <xf numFmtId="178" fontId="108" fillId="32" borderId="3" xfId="5" applyNumberFormat="1" applyFont="1" applyFill="1" applyBorder="1" applyAlignment="1">
      <alignment horizontal="center" vertical="center"/>
    </xf>
    <xf numFmtId="178" fontId="108" fillId="32" borderId="37" xfId="5" applyNumberFormat="1" applyFont="1" applyFill="1" applyBorder="1" applyAlignment="1">
      <alignment horizontal="center" vertical="center"/>
    </xf>
    <xf numFmtId="41" fontId="109" fillId="0" borderId="36" xfId="3" applyNumberFormat="1" applyFont="1" applyFill="1" applyBorder="1" applyAlignment="1" applyProtection="1">
      <alignment horizontal="center" vertical="center" wrapText="1"/>
    </xf>
    <xf numFmtId="178" fontId="110" fillId="32" borderId="3" xfId="5" applyNumberFormat="1" applyFont="1" applyFill="1" applyBorder="1" applyAlignment="1">
      <alignment horizontal="center" vertical="center"/>
    </xf>
    <xf numFmtId="178" fontId="109" fillId="0" borderId="3" xfId="5" applyNumberFormat="1" applyFont="1" applyFill="1" applyBorder="1" applyAlignment="1">
      <alignment horizontal="center" vertical="center"/>
    </xf>
    <xf numFmtId="178" fontId="109" fillId="0" borderId="37" xfId="5" applyNumberFormat="1" applyFont="1" applyFill="1" applyBorder="1" applyAlignment="1">
      <alignment horizontal="center" vertical="center"/>
    </xf>
    <xf numFmtId="41" fontId="109" fillId="0" borderId="36" xfId="3" applyNumberFormat="1" applyFont="1" applyFill="1" applyBorder="1" applyAlignment="1" applyProtection="1">
      <alignment horizontal="center" vertical="center"/>
    </xf>
    <xf numFmtId="41" fontId="109" fillId="24" borderId="36" xfId="3" applyNumberFormat="1" applyFont="1" applyFill="1" applyBorder="1" applyAlignment="1" applyProtection="1">
      <alignment horizontal="center" vertical="center"/>
    </xf>
    <xf numFmtId="178" fontId="110" fillId="32" borderId="22" xfId="5" applyNumberFormat="1" applyFont="1" applyFill="1" applyBorder="1" applyAlignment="1">
      <alignment horizontal="center" vertical="center"/>
    </xf>
    <xf numFmtId="41" fontId="109" fillId="24" borderId="38" xfId="3" applyNumberFormat="1" applyFont="1" applyFill="1" applyBorder="1" applyAlignment="1" applyProtection="1">
      <alignment horizontal="center" vertical="center"/>
    </xf>
    <xf numFmtId="177" fontId="105" fillId="31" borderId="39" xfId="5" applyNumberFormat="1" applyFont="1" applyFill="1" applyBorder="1" applyAlignment="1" applyProtection="1">
      <alignment horizontal="center" vertical="center"/>
    </xf>
    <xf numFmtId="178" fontId="110" fillId="32" borderId="39" xfId="5" applyNumberFormat="1" applyFont="1" applyFill="1" applyBorder="1" applyAlignment="1">
      <alignment horizontal="center" vertical="center"/>
    </xf>
    <xf numFmtId="178" fontId="109" fillId="0" borderId="39" xfId="5" applyNumberFormat="1" applyFont="1" applyFill="1" applyBorder="1" applyAlignment="1">
      <alignment horizontal="center" vertical="center"/>
    </xf>
    <xf numFmtId="178" fontId="109" fillId="0" borderId="40" xfId="5" applyNumberFormat="1" applyFont="1" applyFill="1" applyBorder="1" applyAlignment="1">
      <alignment horizontal="center" vertical="center"/>
    </xf>
    <xf numFmtId="0" fontId="109" fillId="0" borderId="0" xfId="5" applyNumberFormat="1" applyFont="1" applyFill="1" applyAlignment="1"/>
    <xf numFmtId="0" fontId="34" fillId="24" borderId="3" xfId="116" applyFont="1" applyFill="1" applyBorder="1" applyAlignment="1">
      <alignment horizontal="center" vertical="center"/>
    </xf>
    <xf numFmtId="0" fontId="34" fillId="0" borderId="3" xfId="116" applyFont="1" applyFill="1" applyBorder="1" applyAlignment="1">
      <alignment horizontal="center" vertical="center"/>
    </xf>
    <xf numFmtId="0" fontId="105" fillId="0" borderId="36" xfId="5" applyNumberFormat="1" applyFont="1" applyFill="1" applyBorder="1" applyAlignment="1" applyProtection="1">
      <alignment horizontal="center" vertical="center"/>
    </xf>
    <xf numFmtId="0" fontId="104" fillId="0" borderId="0" xfId="5" applyNumberFormat="1" applyFont="1" applyFill="1" applyBorder="1" applyAlignment="1">
      <alignment horizontal="left" vertical="center"/>
    </xf>
    <xf numFmtId="0" fontId="105" fillId="0" borderId="31" xfId="5" applyNumberFormat="1" applyFont="1" applyFill="1" applyBorder="1" applyAlignment="1" applyProtection="1">
      <alignment horizontal="center" vertical="center"/>
    </xf>
    <xf numFmtId="0" fontId="105" fillId="0" borderId="36" xfId="5" applyNumberFormat="1" applyFont="1" applyFill="1" applyBorder="1" applyAlignment="1" applyProtection="1">
      <alignment horizontal="center" vertical="center"/>
    </xf>
    <xf numFmtId="0" fontId="106" fillId="31" borderId="32" xfId="5" applyNumberFormat="1" applyFont="1" applyFill="1" applyBorder="1" applyAlignment="1" applyProtection="1">
      <alignment horizontal="center" vertical="center" wrapText="1"/>
    </xf>
    <xf numFmtId="0" fontId="106" fillId="31" borderId="3" xfId="5" applyNumberFormat="1" applyFont="1" applyFill="1" applyBorder="1" applyAlignment="1" applyProtection="1">
      <alignment horizontal="center" vertical="center"/>
    </xf>
    <xf numFmtId="0" fontId="106" fillId="0" borderId="32" xfId="5" applyNumberFormat="1" applyFont="1" applyFill="1" applyBorder="1" applyAlignment="1" applyProtection="1">
      <alignment horizontal="center" vertical="center"/>
    </xf>
    <xf numFmtId="0" fontId="106" fillId="0" borderId="33" xfId="5" applyNumberFormat="1" applyFont="1" applyFill="1" applyBorder="1" applyAlignment="1" applyProtection="1">
      <alignment horizontal="center" vertical="center"/>
    </xf>
    <xf numFmtId="0" fontId="106" fillId="0" borderId="34" xfId="5" applyNumberFormat="1" applyFont="1" applyFill="1" applyBorder="1" applyAlignment="1" applyProtection="1">
      <alignment horizontal="center" vertical="center"/>
    </xf>
    <xf numFmtId="0" fontId="106" fillId="0" borderId="35" xfId="5" applyNumberFormat="1" applyFont="1" applyFill="1" applyBorder="1" applyAlignment="1" applyProtection="1">
      <alignment horizontal="center" vertical="center"/>
    </xf>
    <xf numFmtId="0" fontId="79" fillId="25" borderId="21" xfId="2500" applyFont="1" applyFill="1" applyBorder="1" applyAlignment="1">
      <alignment horizontal="center" vertical="center"/>
    </xf>
    <xf numFmtId="0" fontId="79" fillId="25" borderId="2" xfId="2500" applyFont="1" applyFill="1" applyBorder="1" applyAlignment="1">
      <alignment horizontal="center" vertical="center"/>
    </xf>
    <xf numFmtId="0" fontId="79" fillId="25" borderId="22" xfId="2500" applyFont="1" applyFill="1" applyBorder="1" applyAlignment="1">
      <alignment horizontal="center" vertical="center"/>
    </xf>
    <xf numFmtId="178" fontId="35" fillId="0" borderId="27" xfId="32014" applyNumberFormat="1" applyFont="1" applyFill="1" applyBorder="1" applyAlignment="1">
      <alignment horizontal="center" vertical="center" wrapText="1"/>
    </xf>
    <xf numFmtId="178" fontId="35" fillId="0" borderId="23" xfId="32014" applyNumberFormat="1" applyFont="1" applyFill="1" applyBorder="1" applyAlignment="1">
      <alignment horizontal="center" vertical="center"/>
    </xf>
    <xf numFmtId="178" fontId="35" fillId="0" borderId="29" xfId="32014" applyNumberFormat="1" applyFont="1" applyFill="1" applyBorder="1" applyAlignment="1">
      <alignment horizontal="center" vertical="center"/>
    </xf>
    <xf numFmtId="178" fontId="35" fillId="0" borderId="24" xfId="32014" applyNumberFormat="1" applyFont="1" applyFill="1" applyBorder="1" applyAlignment="1">
      <alignment horizontal="center" vertical="center"/>
    </xf>
    <xf numFmtId="178" fontId="35" fillId="0" borderId="30" xfId="32014" applyNumberFormat="1" applyFont="1" applyFill="1" applyBorder="1" applyAlignment="1">
      <alignment horizontal="center" vertical="center"/>
    </xf>
    <xf numFmtId="178" fontId="35" fillId="0" borderId="25" xfId="32014" applyNumberFormat="1" applyFont="1" applyFill="1" applyBorder="1" applyAlignment="1">
      <alignment horizontal="center" vertical="center"/>
    </xf>
    <xf numFmtId="0" fontId="101" fillId="0" borderId="27" xfId="5" applyNumberFormat="1" applyFont="1" applyFill="1" applyBorder="1" applyAlignment="1">
      <alignment horizontal="center" vertical="center" wrapText="1"/>
    </xf>
    <xf numFmtId="0" fontId="101" fillId="0" borderId="23" xfId="5" applyNumberFormat="1" applyFont="1" applyFill="1" applyBorder="1" applyAlignment="1">
      <alignment horizontal="center" vertical="center" wrapText="1"/>
    </xf>
    <xf numFmtId="0" fontId="101" fillId="0" borderId="29" xfId="5" applyNumberFormat="1" applyFont="1" applyFill="1" applyBorder="1" applyAlignment="1">
      <alignment horizontal="center" vertical="center" wrapText="1"/>
    </xf>
    <xf numFmtId="0" fontId="101" fillId="0" borderId="24" xfId="5" applyNumberFormat="1" applyFont="1" applyFill="1" applyBorder="1" applyAlignment="1">
      <alignment horizontal="center" vertical="center" wrapText="1"/>
    </xf>
    <xf numFmtId="0" fontId="101" fillId="0" borderId="30" xfId="5" applyNumberFormat="1" applyFont="1" applyFill="1" applyBorder="1" applyAlignment="1">
      <alignment horizontal="center" vertical="center" wrapText="1"/>
    </xf>
    <xf numFmtId="0" fontId="101" fillId="0" borderId="25" xfId="5" applyNumberFormat="1" applyFont="1" applyFill="1" applyBorder="1" applyAlignment="1">
      <alignment horizontal="center" vertical="center" wrapText="1"/>
    </xf>
    <xf numFmtId="49" fontId="35" fillId="0" borderId="3" xfId="32014" applyNumberFormat="1" applyFont="1" applyFill="1" applyBorder="1" applyAlignment="1">
      <alignment horizontal="center" vertical="center" wrapText="1"/>
    </xf>
    <xf numFmtId="0" fontId="32" fillId="0" borderId="3" xfId="5" applyNumberFormat="1" applyFill="1" applyBorder="1" applyAlignment="1">
      <alignment horizontal="center"/>
    </xf>
    <xf numFmtId="0" fontId="32" fillId="0" borderId="3" xfId="5" applyNumberFormat="1" applyFont="1" applyFill="1" applyBorder="1" applyAlignment="1">
      <alignment horizontal="center" vertical="center"/>
    </xf>
    <xf numFmtId="0" fontId="32" fillId="0" borderId="3" xfId="5" applyNumberFormat="1" applyFill="1" applyBorder="1" applyAlignment="1">
      <alignment horizontal="center" vertical="center"/>
    </xf>
    <xf numFmtId="41" fontId="35" fillId="0" borderId="3" xfId="49242" applyFont="1" applyFill="1" applyBorder="1" applyAlignment="1">
      <alignment horizontal="center" vertical="center" wrapText="1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35" fillId="0" borderId="3" xfId="4156" applyFont="1" applyFill="1" applyBorder="1" applyAlignment="1">
      <alignment horizontal="center" vertical="center" wrapText="1"/>
    </xf>
    <xf numFmtId="0" fontId="35" fillId="0" borderId="3" xfId="4156" applyFont="1" applyFill="1" applyBorder="1" applyAlignment="1">
      <alignment horizontal="center" vertical="center"/>
    </xf>
    <xf numFmtId="0" fontId="36" fillId="27" borderId="3" xfId="4156" applyFont="1" applyFill="1" applyBorder="1" applyAlignment="1">
      <alignment horizontal="center" vertical="center"/>
    </xf>
    <xf numFmtId="0" fontId="79" fillId="25" borderId="30" xfId="2500" applyFont="1" applyFill="1" applyBorder="1" applyAlignment="1">
      <alignment horizontal="center" vertical="center"/>
    </xf>
    <xf numFmtId="0" fontId="79" fillId="25" borderId="26" xfId="2500" applyFont="1" applyFill="1" applyBorder="1" applyAlignment="1">
      <alignment horizontal="center" vertical="center"/>
    </xf>
    <xf numFmtId="0" fontId="79" fillId="25" borderId="25" xfId="2500" applyFont="1" applyFill="1" applyBorder="1" applyAlignment="1">
      <alignment horizontal="center" vertical="center"/>
    </xf>
    <xf numFmtId="0" fontId="32" fillId="0" borderId="14" xfId="3340" applyNumberFormat="1" applyFont="1" applyFill="1" applyBorder="1" applyAlignment="1">
      <alignment horizontal="center" vertical="center"/>
    </xf>
    <xf numFmtId="0" fontId="32" fillId="0" borderId="15" xfId="3340" applyNumberFormat="1" applyFont="1" applyFill="1" applyBorder="1" applyAlignment="1">
      <alignment horizontal="center" vertical="center"/>
    </xf>
    <xf numFmtId="0" fontId="32" fillId="0" borderId="16" xfId="3340" applyNumberFormat="1" applyFont="1" applyFill="1" applyBorder="1" applyAlignment="1">
      <alignment horizontal="center" vertical="center"/>
    </xf>
    <xf numFmtId="0" fontId="32" fillId="0" borderId="3" xfId="32014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 wrapText="1"/>
    </xf>
    <xf numFmtId="17" fontId="32" fillId="0" borderId="3" xfId="32014" applyNumberFormat="1" applyFont="1" applyFill="1" applyBorder="1" applyAlignment="1">
      <alignment horizontal="center" vertical="center" wrapText="1"/>
    </xf>
    <xf numFmtId="0" fontId="32" fillId="0" borderId="3" xfId="32014" applyFont="1" applyFill="1" applyBorder="1" applyAlignment="1">
      <alignment horizontal="center" vertical="center" wrapText="1"/>
    </xf>
    <xf numFmtId="49" fontId="35" fillId="24" borderId="14" xfId="32014" applyNumberFormat="1" applyFont="1" applyFill="1" applyBorder="1" applyAlignment="1">
      <alignment horizontal="center" vertical="center" wrapText="1"/>
    </xf>
    <xf numFmtId="49" fontId="35" fillId="24" borderId="15" xfId="32014" applyNumberFormat="1" applyFont="1" applyFill="1" applyBorder="1" applyAlignment="1">
      <alignment horizontal="center" vertical="center" wrapText="1"/>
    </xf>
    <xf numFmtId="49" fontId="35" fillId="24" borderId="16" xfId="32014" applyNumberFormat="1" applyFont="1" applyFill="1" applyBorder="1" applyAlignment="1">
      <alignment horizontal="center" vertical="center" wrapText="1"/>
    </xf>
    <xf numFmtId="49" fontId="35" fillId="0" borderId="14" xfId="32014" applyNumberFormat="1" applyFont="1" applyFill="1" applyBorder="1" applyAlignment="1">
      <alignment horizontal="center" vertical="center" wrapText="1"/>
    </xf>
    <xf numFmtId="49" fontId="35" fillId="0" borderId="15" xfId="32014" applyNumberFormat="1" applyFont="1" applyFill="1" applyBorder="1" applyAlignment="1">
      <alignment horizontal="center" vertical="center" wrapText="1"/>
    </xf>
    <xf numFmtId="49" fontId="35" fillId="0" borderId="16" xfId="32014" applyNumberFormat="1" applyFont="1" applyFill="1" applyBorder="1" applyAlignment="1">
      <alignment horizontal="center" vertical="center" wrapText="1"/>
    </xf>
    <xf numFmtId="0" fontId="36" fillId="27" borderId="27" xfId="4156" applyFont="1" applyFill="1" applyBorder="1" applyAlignment="1">
      <alignment horizontal="center" vertical="center"/>
    </xf>
    <xf numFmtId="0" fontId="36" fillId="27" borderId="28" xfId="4156" applyFont="1" applyFill="1" applyBorder="1" applyAlignment="1">
      <alignment horizontal="center" vertical="center"/>
    </xf>
    <xf numFmtId="0" fontId="36" fillId="27" borderId="23" xfId="4156" applyFont="1" applyFill="1" applyBorder="1" applyAlignment="1">
      <alignment horizontal="center" vertical="center"/>
    </xf>
    <xf numFmtId="0" fontId="32" fillId="0" borderId="14" xfId="32014" applyFont="1" applyFill="1" applyBorder="1" applyAlignment="1">
      <alignment horizontal="center" vertical="center"/>
    </xf>
    <xf numFmtId="0" fontId="32" fillId="0" borderId="15" xfId="32014" applyFont="1" applyFill="1" applyBorder="1" applyAlignment="1">
      <alignment horizontal="center" vertical="center"/>
    </xf>
    <xf numFmtId="0" fontId="32" fillId="0" borderId="16" xfId="32014" applyFont="1" applyFill="1" applyBorder="1" applyAlignment="1">
      <alignment horizontal="center" vertical="center"/>
    </xf>
    <xf numFmtId="191" fontId="34" fillId="24" borderId="14" xfId="32014" applyNumberFormat="1" applyFont="1" applyFill="1" applyBorder="1" applyAlignment="1">
      <alignment horizontal="center" vertical="center"/>
    </xf>
    <xf numFmtId="191" fontId="34" fillId="24" borderId="15" xfId="32014" applyNumberFormat="1" applyFont="1" applyFill="1" applyBorder="1" applyAlignment="1">
      <alignment horizontal="center" vertical="center"/>
    </xf>
    <xf numFmtId="191" fontId="34" fillId="24" borderId="16" xfId="32014" applyNumberFormat="1" applyFont="1" applyFill="1" applyBorder="1" applyAlignment="1">
      <alignment horizontal="center" vertical="center"/>
    </xf>
    <xf numFmtId="178" fontId="35" fillId="0" borderId="14" xfId="32014" applyNumberFormat="1" applyFont="1" applyFill="1" applyBorder="1" applyAlignment="1">
      <alignment horizontal="center" vertical="center"/>
    </xf>
    <xf numFmtId="178" fontId="35" fillId="0" borderId="15" xfId="32014" applyNumberFormat="1" applyFont="1" applyFill="1" applyBorder="1" applyAlignment="1">
      <alignment horizontal="center" vertical="center"/>
    </xf>
    <xf numFmtId="178" fontId="35" fillId="0" borderId="16" xfId="32014" applyNumberFormat="1" applyFont="1" applyFill="1" applyBorder="1" applyAlignment="1">
      <alignment horizontal="center" vertical="center"/>
    </xf>
    <xf numFmtId="0" fontId="32" fillId="0" borderId="14" xfId="5" applyNumberFormat="1" applyFill="1" applyBorder="1" applyAlignment="1">
      <alignment horizontal="center"/>
    </xf>
    <xf numFmtId="0" fontId="32" fillId="0" borderId="15" xfId="5" applyNumberFormat="1" applyFill="1" applyBorder="1" applyAlignment="1">
      <alignment horizontal="center"/>
    </xf>
    <xf numFmtId="0" fontId="32" fillId="0" borderId="16" xfId="5" applyNumberFormat="1" applyFill="1" applyBorder="1" applyAlignment="1">
      <alignment horizontal="center"/>
    </xf>
    <xf numFmtId="0" fontId="36" fillId="27" borderId="14" xfId="4156" applyFont="1" applyFill="1" applyBorder="1" applyAlignment="1">
      <alignment horizontal="center" vertical="center"/>
    </xf>
    <xf numFmtId="0" fontId="32" fillId="0" borderId="23" xfId="5" applyNumberFormat="1" applyFont="1" applyFill="1" applyBorder="1" applyAlignment="1">
      <alignment horizontal="center" vertical="center"/>
    </xf>
    <xf numFmtId="0" fontId="32" fillId="0" borderId="24" xfId="5" applyNumberFormat="1" applyFill="1" applyBorder="1" applyAlignment="1">
      <alignment horizontal="center" vertical="center"/>
    </xf>
    <xf numFmtId="0" fontId="32" fillId="0" borderId="25" xfId="5" applyNumberFormat="1" applyFill="1" applyBorder="1" applyAlignment="1">
      <alignment horizontal="center" vertical="center"/>
    </xf>
    <xf numFmtId="0" fontId="32" fillId="0" borderId="15" xfId="32014" applyFont="1" applyFill="1" applyBorder="1" applyAlignment="1">
      <alignment horizontal="center" vertical="center" wrapText="1"/>
    </xf>
    <xf numFmtId="17" fontId="32" fillId="0" borderId="29" xfId="32014" applyNumberFormat="1" applyFont="1" applyFill="1" applyBorder="1" applyAlignment="1">
      <alignment horizontal="center" vertical="center" wrapText="1"/>
    </xf>
    <xf numFmtId="17" fontId="32" fillId="0" borderId="0" xfId="32014" applyNumberFormat="1" applyFont="1" applyFill="1" applyBorder="1" applyAlignment="1">
      <alignment horizontal="center" vertical="center" wrapText="1"/>
    </xf>
    <xf numFmtId="17" fontId="32" fillId="0" borderId="24" xfId="32014" applyNumberFormat="1" applyFont="1" applyFill="1" applyBorder="1" applyAlignment="1">
      <alignment horizontal="center" vertical="center" wrapText="1"/>
    </xf>
    <xf numFmtId="0" fontId="32" fillId="0" borderId="14" xfId="32014" applyFont="1" applyFill="1" applyBorder="1" applyAlignment="1">
      <alignment horizontal="center" vertical="center" wrapText="1"/>
    </xf>
    <xf numFmtId="0" fontId="32" fillId="0" borderId="16" xfId="32014" applyFont="1" applyFill="1" applyBorder="1" applyAlignment="1">
      <alignment horizontal="center" vertical="center" wrapText="1"/>
    </xf>
    <xf numFmtId="0" fontId="32" fillId="24" borderId="3" xfId="5" applyNumberFormat="1" applyFont="1" applyFill="1" applyBorder="1" applyAlignment="1">
      <alignment horizontal="center" vertical="center"/>
    </xf>
    <xf numFmtId="0" fontId="32" fillId="0" borderId="14" xfId="5" applyNumberFormat="1" applyFill="1" applyBorder="1" applyAlignment="1">
      <alignment horizontal="center" vertical="center"/>
    </xf>
    <xf numFmtId="0" fontId="35" fillId="24" borderId="3" xfId="4156" applyFont="1" applyFill="1" applyBorder="1" applyAlignment="1">
      <alignment horizontal="center" vertical="center" wrapText="1"/>
    </xf>
    <xf numFmtId="0" fontId="35" fillId="24" borderId="3" xfId="4156" applyFont="1" applyFill="1" applyBorder="1" applyAlignment="1">
      <alignment horizontal="center" vertical="center"/>
    </xf>
    <xf numFmtId="49" fontId="35" fillId="24" borderId="3" xfId="32014" applyNumberFormat="1" applyFont="1" applyFill="1" applyBorder="1" applyAlignment="1">
      <alignment horizontal="center" vertical="center" wrapText="1"/>
    </xf>
    <xf numFmtId="0" fontId="32" fillId="0" borderId="15" xfId="5" applyNumberFormat="1" applyFill="1" applyBorder="1" applyAlignment="1">
      <alignment horizontal="center" vertical="center"/>
    </xf>
    <xf numFmtId="0" fontId="32" fillId="0" borderId="16" xfId="5" applyNumberFormat="1" applyFill="1" applyBorder="1" applyAlignment="1">
      <alignment horizontal="center" vertical="center"/>
    </xf>
    <xf numFmtId="0" fontId="32" fillId="0" borderId="3" xfId="5" applyNumberFormat="1" applyFill="1" applyBorder="1" applyAlignment="1">
      <alignment horizontal="center" vertical="center" wrapText="1"/>
    </xf>
    <xf numFmtId="0" fontId="32" fillId="0" borderId="24" xfId="5" applyNumberFormat="1" applyFont="1" applyFill="1" applyBorder="1" applyAlignment="1">
      <alignment horizontal="center" vertical="center"/>
    </xf>
    <xf numFmtId="0" fontId="32" fillId="0" borderId="14" xfId="5" applyNumberFormat="1" applyFont="1" applyFill="1" applyBorder="1" applyAlignment="1">
      <alignment horizontal="center" vertical="center"/>
    </xf>
    <xf numFmtId="0" fontId="32" fillId="0" borderId="3" xfId="5" applyNumberFormat="1" applyFill="1" applyBorder="1" applyAlignment="1"/>
    <xf numFmtId="49" fontId="35" fillId="0" borderId="3" xfId="4156" applyNumberFormat="1" applyFont="1" applyFill="1" applyBorder="1" applyAlignment="1">
      <alignment horizontal="center" vertical="center" wrapText="1"/>
    </xf>
    <xf numFmtId="0" fontId="100" fillId="0" borderId="14" xfId="5" applyNumberFormat="1" applyFont="1" applyFill="1" applyBorder="1" applyAlignment="1">
      <alignment horizontal="center" vertical="center" wrapText="1"/>
    </xf>
    <xf numFmtId="0" fontId="100" fillId="0" borderId="15" xfId="5" applyNumberFormat="1" applyFont="1" applyFill="1" applyBorder="1" applyAlignment="1">
      <alignment horizontal="center" vertical="center"/>
    </xf>
    <xf numFmtId="0" fontId="100" fillId="0" borderId="16" xfId="5" applyNumberFormat="1" applyFont="1" applyFill="1" applyBorder="1" applyAlignment="1">
      <alignment horizontal="center" vertical="center"/>
    </xf>
    <xf numFmtId="0" fontId="100" fillId="0" borderId="29" xfId="5" applyNumberFormat="1" applyFont="1" applyFill="1" applyBorder="1" applyAlignment="1">
      <alignment horizontal="center" vertical="center" wrapText="1"/>
    </xf>
    <xf numFmtId="0" fontId="100" fillId="0" borderId="29" xfId="5" applyNumberFormat="1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32" fillId="0" borderId="3" xfId="5" applyFill="1" applyBorder="1" applyAlignment="1">
      <alignment horizontal="center" vertical="center"/>
    </xf>
    <xf numFmtId="17" fontId="32" fillId="0" borderId="27" xfId="32014" applyNumberFormat="1" applyFont="1" applyFill="1" applyBorder="1" applyAlignment="1">
      <alignment horizontal="center" vertical="center" wrapText="1"/>
    </xf>
    <xf numFmtId="17" fontId="32" fillId="0" borderId="28" xfId="32014" applyNumberFormat="1" applyFont="1" applyFill="1" applyBorder="1" applyAlignment="1">
      <alignment horizontal="center" vertical="center" wrapText="1"/>
    </xf>
    <xf numFmtId="17" fontId="32" fillId="0" borderId="23" xfId="32014" applyNumberFormat="1" applyFont="1" applyFill="1" applyBorder="1" applyAlignment="1">
      <alignment horizontal="center" vertical="center" wrapText="1"/>
    </xf>
    <xf numFmtId="17" fontId="32" fillId="0" borderId="30" xfId="32014" applyNumberFormat="1" applyFont="1" applyFill="1" applyBorder="1" applyAlignment="1">
      <alignment horizontal="center" vertical="center" wrapText="1"/>
    </xf>
    <xf numFmtId="17" fontId="32" fillId="0" borderId="26" xfId="32014" applyNumberFormat="1" applyFont="1" applyFill="1" applyBorder="1" applyAlignment="1">
      <alignment horizontal="center" vertical="center" wrapText="1"/>
    </xf>
    <xf numFmtId="17" fontId="32" fillId="0" borderId="25" xfId="32014" applyNumberFormat="1" applyFont="1" applyFill="1" applyBorder="1" applyAlignment="1">
      <alignment horizontal="center" vertical="center" wrapText="1"/>
    </xf>
    <xf numFmtId="0" fontId="0" fillId="0" borderId="3" xfId="32014" applyFont="1" applyFill="1" applyBorder="1" applyAlignment="1">
      <alignment horizontal="center" vertical="center"/>
    </xf>
    <xf numFmtId="0" fontId="32" fillId="24" borderId="14" xfId="32014" applyFont="1" applyFill="1" applyBorder="1" applyAlignment="1">
      <alignment horizontal="center" vertical="center" wrapText="1"/>
    </xf>
    <xf numFmtId="0" fontId="32" fillId="24" borderId="15" xfId="32014" applyFont="1" applyFill="1" applyBorder="1" applyAlignment="1">
      <alignment horizontal="center" vertical="center" wrapText="1"/>
    </xf>
    <xf numFmtId="0" fontId="32" fillId="24" borderId="16" xfId="32014" applyFont="1" applyFill="1" applyBorder="1" applyAlignment="1">
      <alignment horizontal="center" vertical="center" wrapText="1"/>
    </xf>
    <xf numFmtId="17" fontId="32" fillId="24" borderId="27" xfId="32014" applyNumberFormat="1" applyFont="1" applyFill="1" applyBorder="1" applyAlignment="1">
      <alignment horizontal="center" vertical="center" wrapText="1"/>
    </xf>
    <xf numFmtId="17" fontId="32" fillId="24" borderId="28" xfId="32014" applyNumberFormat="1" applyFont="1" applyFill="1" applyBorder="1" applyAlignment="1">
      <alignment horizontal="center" vertical="center" wrapText="1"/>
    </xf>
    <xf numFmtId="17" fontId="32" fillId="24" borderId="23" xfId="32014" applyNumberFormat="1" applyFont="1" applyFill="1" applyBorder="1" applyAlignment="1">
      <alignment horizontal="center" vertical="center" wrapText="1"/>
    </xf>
    <xf numFmtId="17" fontId="32" fillId="24" borderId="29" xfId="32014" applyNumberFormat="1" applyFont="1" applyFill="1" applyBorder="1" applyAlignment="1">
      <alignment horizontal="center" vertical="center" wrapText="1"/>
    </xf>
    <xf numFmtId="17" fontId="32" fillId="24" borderId="0" xfId="32014" applyNumberFormat="1" applyFont="1" applyFill="1" applyBorder="1" applyAlignment="1">
      <alignment horizontal="center" vertical="center" wrapText="1"/>
    </xf>
    <xf numFmtId="17" fontId="32" fillId="24" borderId="24" xfId="32014" applyNumberFormat="1" applyFont="1" applyFill="1" applyBorder="1" applyAlignment="1">
      <alignment horizontal="center" vertical="center" wrapText="1"/>
    </xf>
    <xf numFmtId="17" fontId="32" fillId="24" borderId="30" xfId="32014" applyNumberFormat="1" applyFont="1" applyFill="1" applyBorder="1" applyAlignment="1">
      <alignment horizontal="center" vertical="center" wrapText="1"/>
    </xf>
    <xf numFmtId="17" fontId="32" fillId="24" borderId="26" xfId="32014" applyNumberFormat="1" applyFont="1" applyFill="1" applyBorder="1" applyAlignment="1">
      <alignment horizontal="center" vertical="center" wrapText="1"/>
    </xf>
    <xf numFmtId="17" fontId="32" fillId="24" borderId="25" xfId="32014" applyNumberFormat="1" applyFont="1" applyFill="1" applyBorder="1" applyAlignment="1">
      <alignment horizontal="center" vertical="center" wrapText="1"/>
    </xf>
    <xf numFmtId="0" fontId="35" fillId="0" borderId="14" xfId="4156" applyFont="1" applyFill="1" applyBorder="1" applyAlignment="1">
      <alignment horizontal="center" vertical="center" wrapText="1"/>
    </xf>
    <xf numFmtId="0" fontId="35" fillId="0" borderId="15" xfId="4156" applyFont="1" applyFill="1" applyBorder="1" applyAlignment="1">
      <alignment horizontal="center" vertical="center" wrapText="1"/>
    </xf>
    <xf numFmtId="0" fontId="35" fillId="0" borderId="15" xfId="4156" applyFont="1" applyFill="1" applyBorder="1" applyAlignment="1">
      <alignment horizontal="center" vertical="center"/>
    </xf>
    <xf numFmtId="0" fontId="35" fillId="0" borderId="14" xfId="4156" applyFont="1" applyFill="1" applyBorder="1" applyAlignment="1">
      <alignment horizontal="center" vertical="center"/>
    </xf>
    <xf numFmtId="0" fontId="35" fillId="0" borderId="14" xfId="4156" applyFont="1" applyBorder="1" applyAlignment="1">
      <alignment horizontal="center"/>
    </xf>
    <xf numFmtId="0" fontId="35" fillId="0" borderId="15" xfId="4156" applyFont="1" applyBorder="1" applyAlignment="1">
      <alignment horizontal="center"/>
    </xf>
    <xf numFmtId="0" fontId="35" fillId="0" borderId="16" xfId="4156" applyFont="1" applyBorder="1" applyAlignment="1">
      <alignment horizontal="center"/>
    </xf>
    <xf numFmtId="0" fontId="34" fillId="24" borderId="3" xfId="116" applyFont="1" applyFill="1" applyBorder="1" applyAlignment="1">
      <alignment horizontal="center" vertical="center"/>
    </xf>
    <xf numFmtId="0" fontId="34" fillId="0" borderId="3" xfId="116" applyFill="1" applyBorder="1" applyAlignment="1">
      <alignment horizontal="center" vertical="center" wrapText="1"/>
    </xf>
    <xf numFmtId="0" fontId="34" fillId="0" borderId="3" xfId="116" applyFont="1" applyFill="1" applyBorder="1" applyAlignment="1">
      <alignment horizontal="center" vertical="center"/>
    </xf>
    <xf numFmtId="0" fontId="36" fillId="27" borderId="21" xfId="4156" applyFont="1" applyFill="1" applyBorder="1" applyAlignment="1">
      <alignment horizontal="center" vertical="center"/>
    </xf>
    <xf numFmtId="0" fontId="36" fillId="27" borderId="2" xfId="4156" applyFont="1" applyFill="1" applyBorder="1" applyAlignment="1">
      <alignment horizontal="center" vertical="center"/>
    </xf>
    <xf numFmtId="0" fontId="36" fillId="27" borderId="22" xfId="4156" applyFont="1" applyFill="1" applyBorder="1" applyAlignment="1">
      <alignment horizontal="center" vertical="center"/>
    </xf>
    <xf numFmtId="0" fontId="34" fillId="24" borderId="3" xfId="116" applyFill="1" applyBorder="1" applyAlignment="1">
      <alignment horizontal="center" vertical="center" wrapText="1"/>
    </xf>
    <xf numFmtId="0" fontId="34" fillId="24" borderId="14" xfId="116" applyFill="1" applyBorder="1" applyAlignment="1">
      <alignment horizontal="center" vertical="center"/>
    </xf>
    <xf numFmtId="0" fontId="34" fillId="24" borderId="15" xfId="116" applyFont="1" applyFill="1" applyBorder="1" applyAlignment="1">
      <alignment horizontal="center" vertical="center"/>
    </xf>
    <xf numFmtId="0" fontId="34" fillId="24" borderId="16" xfId="116" applyFont="1" applyFill="1" applyBorder="1" applyAlignment="1">
      <alignment horizontal="center" vertical="center"/>
    </xf>
    <xf numFmtId="0" fontId="34" fillId="0" borderId="28" xfId="116" applyFont="1" applyFill="1" applyBorder="1" applyAlignment="1">
      <alignment horizontal="center" vertical="center" wrapText="1"/>
    </xf>
    <xf numFmtId="0" fontId="35" fillId="0" borderId="28" xfId="116" applyFont="1" applyFill="1" applyBorder="1" applyAlignment="1">
      <alignment horizontal="center" vertical="center"/>
    </xf>
    <xf numFmtId="0" fontId="35" fillId="0" borderId="23" xfId="116" applyFont="1" applyFill="1" applyBorder="1" applyAlignment="1">
      <alignment horizontal="center" vertical="center"/>
    </xf>
    <xf numFmtId="0" fontId="34" fillId="0" borderId="0" xfId="116" applyFont="1" applyFill="1" applyBorder="1" applyAlignment="1">
      <alignment horizontal="center" vertical="center" wrapText="1"/>
    </xf>
    <xf numFmtId="0" fontId="35" fillId="0" borderId="0" xfId="116" applyFont="1" applyFill="1" applyBorder="1" applyAlignment="1">
      <alignment horizontal="center" vertical="center"/>
    </xf>
    <xf numFmtId="0" fontId="35" fillId="0" borderId="24" xfId="116" applyFont="1" applyFill="1" applyBorder="1" applyAlignment="1">
      <alignment horizontal="center" vertical="center"/>
    </xf>
    <xf numFmtId="0" fontId="34" fillId="0" borderId="26" xfId="116" applyFont="1" applyFill="1" applyBorder="1" applyAlignment="1">
      <alignment horizontal="center" vertical="center"/>
    </xf>
    <xf numFmtId="0" fontId="34" fillId="0" borderId="25" xfId="116" applyFont="1" applyFill="1" applyBorder="1" applyAlignment="1">
      <alignment horizontal="center" vertical="center"/>
    </xf>
    <xf numFmtId="0" fontId="34" fillId="0" borderId="16" xfId="116" applyBorder="1" applyAlignment="1">
      <alignment horizontal="center" vertical="center" wrapText="1"/>
    </xf>
    <xf numFmtId="0" fontId="34" fillId="0" borderId="3" xfId="116" applyFont="1" applyBorder="1" applyAlignment="1">
      <alignment horizontal="center" vertical="center" wrapText="1"/>
    </xf>
    <xf numFmtId="0" fontId="35" fillId="0" borderId="16" xfId="116" applyFont="1" applyBorder="1" applyAlignment="1">
      <alignment horizontal="center" vertical="center" wrapText="1"/>
    </xf>
    <xf numFmtId="0" fontId="35" fillId="0" borderId="3" xfId="116" applyFont="1" applyBorder="1" applyAlignment="1">
      <alignment horizontal="center" vertical="center" wrapText="1"/>
    </xf>
    <xf numFmtId="0" fontId="35" fillId="0" borderId="16" xfId="116" applyFont="1" applyBorder="1" applyAlignment="1">
      <alignment horizontal="center" vertical="center"/>
    </xf>
    <xf numFmtId="0" fontId="35" fillId="0" borderId="3" xfId="116" applyFont="1" applyBorder="1" applyAlignment="1">
      <alignment horizontal="center" vertical="center"/>
    </xf>
    <xf numFmtId="0" fontId="32" fillId="0" borderId="27" xfId="3340" applyNumberFormat="1" applyFont="1" applyFill="1" applyBorder="1" applyAlignment="1">
      <alignment horizontal="center" vertical="center"/>
    </xf>
    <xf numFmtId="0" fontId="32" fillId="0" borderId="29" xfId="3340" applyNumberFormat="1" applyFont="1" applyFill="1" applyBorder="1" applyAlignment="1">
      <alignment horizontal="center" vertical="center"/>
    </xf>
    <xf numFmtId="0" fontId="34" fillId="24" borderId="14" xfId="116" applyFont="1" applyFill="1" applyBorder="1" applyAlignment="1">
      <alignment horizontal="center" vertical="center"/>
    </xf>
    <xf numFmtId="0" fontId="34" fillId="0" borderId="3" xfId="116" applyFont="1" applyFill="1" applyBorder="1" applyAlignment="1">
      <alignment horizontal="center" vertical="center" wrapText="1"/>
    </xf>
    <xf numFmtId="0" fontId="35" fillId="0" borderId="3" xfId="116" applyFont="1" applyFill="1" applyBorder="1" applyAlignment="1">
      <alignment horizontal="center" vertical="center"/>
    </xf>
    <xf numFmtId="0" fontId="34" fillId="0" borderId="3" xfId="116" applyBorder="1" applyAlignment="1">
      <alignment horizontal="center" vertical="center" wrapText="1"/>
    </xf>
    <xf numFmtId="14" fontId="32" fillId="0" borderId="14" xfId="5" applyNumberFormat="1" applyFill="1" applyBorder="1" applyAlignment="1">
      <alignment horizontal="center" vertical="center"/>
    </xf>
    <xf numFmtId="14" fontId="32" fillId="0" borderId="14" xfId="5" applyNumberFormat="1" applyFont="1" applyFill="1" applyBorder="1" applyAlignment="1">
      <alignment horizontal="center" vertical="center"/>
    </xf>
    <xf numFmtId="0" fontId="32" fillId="0" borderId="15" xfId="5" applyNumberFormat="1" applyFont="1" applyFill="1" applyBorder="1" applyAlignment="1">
      <alignment horizontal="center" vertical="center"/>
    </xf>
    <xf numFmtId="0" fontId="32" fillId="0" borderId="16" xfId="5" applyNumberFormat="1" applyFont="1" applyFill="1" applyBorder="1" applyAlignment="1">
      <alignment horizontal="center" vertical="center"/>
    </xf>
    <xf numFmtId="0" fontId="79" fillId="25" borderId="3" xfId="2500" applyFont="1" applyFill="1" applyBorder="1" applyAlignment="1">
      <alignment horizontal="center" vertical="center"/>
    </xf>
    <xf numFmtId="0" fontId="34" fillId="0" borderId="24" xfId="2500" applyFont="1" applyFill="1" applyBorder="1" applyAlignment="1">
      <alignment horizontal="center" vertical="center"/>
    </xf>
    <xf numFmtId="0" fontId="35" fillId="0" borderId="3" xfId="49722" applyBorder="1" applyAlignment="1">
      <alignment horizontal="center" vertical="center" wrapText="1"/>
    </xf>
    <xf numFmtId="0" fontId="35" fillId="0" borderId="3" xfId="49722" applyBorder="1" applyAlignment="1">
      <alignment horizontal="center" vertical="center"/>
    </xf>
    <xf numFmtId="0" fontId="32" fillId="0" borderId="3" xfId="5" applyNumberFormat="1" applyFont="1" applyFill="1" applyBorder="1" applyAlignment="1">
      <alignment horizontal="center" vertical="center" wrapText="1"/>
    </xf>
    <xf numFmtId="0" fontId="32" fillId="24" borderId="14" xfId="32014" applyFont="1" applyFill="1" applyBorder="1" applyAlignment="1">
      <alignment horizontal="center" vertical="center"/>
    </xf>
    <xf numFmtId="0" fontId="32" fillId="24" borderId="15" xfId="32014" applyFont="1" applyFill="1" applyBorder="1" applyAlignment="1">
      <alignment horizontal="center" vertical="center"/>
    </xf>
    <xf numFmtId="0" fontId="32" fillId="24" borderId="16" xfId="32014" applyFont="1" applyFill="1" applyBorder="1" applyAlignment="1">
      <alignment horizontal="center" vertical="center"/>
    </xf>
    <xf numFmtId="49" fontId="35" fillId="24" borderId="3" xfId="4156" applyNumberFormat="1" applyFont="1" applyFill="1" applyBorder="1" applyAlignment="1">
      <alignment horizontal="center" vertical="center" wrapText="1"/>
    </xf>
    <xf numFmtId="0" fontId="35" fillId="0" borderId="3" xfId="49723" applyFill="1" applyBorder="1" applyAlignment="1">
      <alignment horizontal="center" vertical="center" wrapText="1"/>
    </xf>
    <xf numFmtId="0" fontId="35" fillId="0" borderId="3" xfId="49723" applyFill="1" applyBorder="1" applyAlignment="1">
      <alignment horizontal="center" vertical="center"/>
    </xf>
    <xf numFmtId="0" fontId="35" fillId="0" borderId="3" xfId="49723" applyBorder="1" applyAlignment="1">
      <alignment horizontal="center" vertical="center" wrapText="1"/>
    </xf>
    <xf numFmtId="0" fontId="35" fillId="0" borderId="3" xfId="49723" applyBorder="1" applyAlignment="1">
      <alignment horizontal="center" vertical="center"/>
    </xf>
    <xf numFmtId="0" fontId="35" fillId="0" borderId="3" xfId="49723" applyFont="1" applyBorder="1" applyAlignment="1">
      <alignment horizontal="center" vertical="center" wrapText="1"/>
    </xf>
    <xf numFmtId="0" fontId="35" fillId="0" borderId="3" xfId="49723" applyFont="1" applyBorder="1" applyAlignment="1">
      <alignment horizontal="center" vertical="center"/>
    </xf>
    <xf numFmtId="0" fontId="35" fillId="0" borderId="16" xfId="49723" applyFont="1" applyBorder="1" applyAlignment="1">
      <alignment horizontal="center" vertical="center"/>
    </xf>
    <xf numFmtId="0" fontId="35" fillId="0" borderId="16" xfId="49723" applyFill="1" applyBorder="1" applyAlignment="1">
      <alignment horizontal="center" vertical="center" wrapText="1"/>
    </xf>
    <xf numFmtId="0" fontId="35" fillId="0" borderId="16" xfId="49723" applyFill="1" applyBorder="1" applyAlignment="1">
      <alignment horizontal="center" vertical="center"/>
    </xf>
    <xf numFmtId="0" fontId="35" fillId="0" borderId="16" xfId="49723" applyBorder="1" applyAlignment="1">
      <alignment horizontal="center" vertical="center"/>
    </xf>
    <xf numFmtId="0" fontId="35" fillId="0" borderId="16" xfId="49723" applyBorder="1" applyAlignment="1">
      <alignment horizontal="center" vertical="center" wrapText="1"/>
    </xf>
    <xf numFmtId="0" fontId="35" fillId="0" borderId="27" xfId="49722" applyFill="1" applyBorder="1" applyAlignment="1">
      <alignment horizontal="center" vertical="center" wrapText="1"/>
    </xf>
    <xf numFmtId="0" fontId="35" fillId="0" borderId="28" xfId="49722" applyFill="1" applyBorder="1" applyAlignment="1">
      <alignment horizontal="center" vertical="center" wrapText="1"/>
    </xf>
    <xf numFmtId="0" fontId="35" fillId="0" borderId="23" xfId="49722" applyFill="1" applyBorder="1" applyAlignment="1">
      <alignment horizontal="center" vertical="center" wrapText="1"/>
    </xf>
    <xf numFmtId="0" fontId="35" fillId="0" borderId="29" xfId="49722" applyFill="1" applyBorder="1" applyAlignment="1">
      <alignment horizontal="center" vertical="center" wrapText="1"/>
    </xf>
    <xf numFmtId="0" fontId="35" fillId="0" borderId="0" xfId="49722" applyFill="1" applyBorder="1" applyAlignment="1">
      <alignment horizontal="center" vertical="center" wrapText="1"/>
    </xf>
    <xf numFmtId="0" fontId="35" fillId="0" borderId="24" xfId="49722" applyFill="1" applyBorder="1" applyAlignment="1">
      <alignment horizontal="center" vertical="center" wrapText="1"/>
    </xf>
    <xf numFmtId="0" fontId="35" fillId="0" borderId="30" xfId="49722" applyFill="1" applyBorder="1" applyAlignment="1">
      <alignment horizontal="center" vertical="center" wrapText="1"/>
    </xf>
    <xf numFmtId="0" fontId="35" fillId="0" borderId="26" xfId="49722" applyFill="1" applyBorder="1" applyAlignment="1">
      <alignment horizontal="center" vertical="center" wrapText="1"/>
    </xf>
    <xf numFmtId="0" fontId="35" fillId="0" borderId="25" xfId="49722" applyFill="1" applyBorder="1" applyAlignment="1">
      <alignment horizontal="center" vertical="center" wrapText="1"/>
    </xf>
    <xf numFmtId="0" fontId="35" fillId="0" borderId="14" xfId="49722" applyBorder="1" applyAlignment="1">
      <alignment horizontal="center" vertical="center" wrapText="1"/>
    </xf>
    <xf numFmtId="0" fontId="35" fillId="0" borderId="15" xfId="49722" applyBorder="1" applyAlignment="1">
      <alignment horizontal="center" vertical="center" wrapText="1"/>
    </xf>
    <xf numFmtId="0" fontId="35" fillId="0" borderId="16" xfId="49722" applyBorder="1" applyAlignment="1">
      <alignment horizontal="center" vertical="center" wrapText="1"/>
    </xf>
    <xf numFmtId="0" fontId="35" fillId="0" borderId="14" xfId="49722" applyFont="1" applyBorder="1" applyAlignment="1">
      <alignment horizontal="center" vertical="center"/>
    </xf>
    <xf numFmtId="0" fontId="35" fillId="0" borderId="15" xfId="49722" applyFont="1" applyBorder="1" applyAlignment="1">
      <alignment horizontal="center" vertical="center"/>
    </xf>
    <xf numFmtId="0" fontId="35" fillId="0" borderId="16" xfId="49722" applyFont="1" applyBorder="1" applyAlignment="1">
      <alignment horizontal="center" vertical="center"/>
    </xf>
    <xf numFmtId="0" fontId="35" fillId="0" borderId="14" xfId="49721" applyBorder="1" applyAlignment="1">
      <alignment horizontal="center" vertical="center"/>
    </xf>
    <xf numFmtId="0" fontId="35" fillId="0" borderId="16" xfId="49721" applyBorder="1" applyAlignment="1">
      <alignment horizontal="center" vertical="center"/>
    </xf>
    <xf numFmtId="0" fontId="100" fillId="0" borderId="29" xfId="4156" applyFont="1" applyBorder="1" applyAlignment="1">
      <alignment horizontal="center" vertical="center" wrapText="1"/>
    </xf>
    <xf numFmtId="0" fontId="100" fillId="0" borderId="29" xfId="4156" applyFont="1" applyBorder="1" applyAlignment="1">
      <alignment horizontal="center" vertical="center"/>
    </xf>
    <xf numFmtId="0" fontId="34" fillId="0" borderId="23" xfId="2500" applyFont="1" applyFill="1" applyBorder="1" applyAlignment="1">
      <alignment horizontal="center" vertical="center"/>
    </xf>
    <xf numFmtId="0" fontId="35" fillId="0" borderId="27" xfId="49721" applyFill="1" applyBorder="1" applyAlignment="1">
      <alignment horizontal="center" vertical="center" wrapText="1"/>
    </xf>
    <xf numFmtId="0" fontId="35" fillId="0" borderId="28" xfId="49721" applyFill="1" applyBorder="1" applyAlignment="1">
      <alignment horizontal="center" vertical="center" wrapText="1"/>
    </xf>
    <xf numFmtId="0" fontId="35" fillId="0" borderId="23" xfId="49721" applyFill="1" applyBorder="1" applyAlignment="1">
      <alignment horizontal="center" vertical="center" wrapText="1"/>
    </xf>
    <xf numFmtId="0" fontId="35" fillId="0" borderId="29" xfId="49721" applyFill="1" applyBorder="1" applyAlignment="1">
      <alignment horizontal="center" vertical="center" wrapText="1"/>
    </xf>
    <xf numFmtId="0" fontId="35" fillId="0" borderId="0" xfId="49721" applyFill="1" applyBorder="1" applyAlignment="1">
      <alignment horizontal="center" vertical="center" wrapText="1"/>
    </xf>
    <xf numFmtId="0" fontId="35" fillId="0" borderId="24" xfId="49721" applyFill="1" applyBorder="1" applyAlignment="1">
      <alignment horizontal="center" vertical="center" wrapText="1"/>
    </xf>
    <xf numFmtId="0" fontId="35" fillId="0" borderId="30" xfId="49721" applyFill="1" applyBorder="1" applyAlignment="1">
      <alignment horizontal="center" vertical="center" wrapText="1"/>
    </xf>
    <xf numFmtId="0" fontId="35" fillId="0" borderId="26" xfId="49721" applyFill="1" applyBorder="1" applyAlignment="1">
      <alignment horizontal="center" vertical="center" wrapText="1"/>
    </xf>
    <xf numFmtId="0" fontId="35" fillId="0" borderId="25" xfId="49721" applyFill="1" applyBorder="1" applyAlignment="1">
      <alignment horizontal="center" vertical="center" wrapText="1"/>
    </xf>
    <xf numFmtId="0" fontId="35" fillId="0" borderId="14" xfId="49721" applyBorder="1" applyAlignment="1">
      <alignment horizontal="center" vertical="center" wrapText="1"/>
    </xf>
    <xf numFmtId="0" fontId="35" fillId="0" borderId="16" xfId="49721" applyBorder="1" applyAlignment="1">
      <alignment horizontal="center" vertical="center" wrapText="1"/>
    </xf>
    <xf numFmtId="178" fontId="35" fillId="0" borderId="14" xfId="32014" applyNumberFormat="1" applyFont="1" applyFill="1" applyBorder="1" applyAlignment="1">
      <alignment horizontal="right" vertical="center"/>
    </xf>
    <xf numFmtId="178" fontId="35" fillId="0" borderId="15" xfId="32014" applyNumberFormat="1" applyFont="1" applyFill="1" applyBorder="1" applyAlignment="1">
      <alignment horizontal="right" vertical="center"/>
    </xf>
    <xf numFmtId="178" fontId="35" fillId="0" borderId="16" xfId="32014" applyNumberFormat="1" applyFont="1" applyFill="1" applyBorder="1" applyAlignment="1">
      <alignment horizontal="right" vertical="center"/>
    </xf>
    <xf numFmtId="0" fontId="35" fillId="0" borderId="14" xfId="32014" applyNumberFormat="1" applyFont="1" applyFill="1" applyBorder="1" applyAlignment="1">
      <alignment horizontal="center" vertical="center" wrapText="1"/>
    </xf>
    <xf numFmtId="0" fontId="35" fillId="0" borderId="15" xfId="32014" applyNumberFormat="1" applyFont="1" applyFill="1" applyBorder="1" applyAlignment="1">
      <alignment horizontal="center" vertical="center" wrapText="1"/>
    </xf>
    <xf numFmtId="0" fontId="35" fillId="0" borderId="16" xfId="32014" applyNumberFormat="1" applyFont="1" applyFill="1" applyBorder="1" applyAlignment="1">
      <alignment horizontal="center" vertical="center" wrapText="1"/>
    </xf>
    <xf numFmtId="49" fontId="103" fillId="0" borderId="14" xfId="32014" applyNumberFormat="1" applyFont="1" applyFill="1" applyBorder="1" applyAlignment="1">
      <alignment horizontal="center" vertical="center" wrapText="1"/>
    </xf>
    <xf numFmtId="49" fontId="103" fillId="0" borderId="15" xfId="32014" applyNumberFormat="1" applyFont="1" applyFill="1" applyBorder="1" applyAlignment="1">
      <alignment horizontal="center" vertical="center" wrapText="1"/>
    </xf>
    <xf numFmtId="49" fontId="103" fillId="0" borderId="16" xfId="32014" applyNumberFormat="1" applyFont="1" applyFill="1" applyBorder="1" applyAlignment="1">
      <alignment horizontal="center" vertical="center" wrapText="1"/>
    </xf>
    <xf numFmtId="0" fontId="32" fillId="24" borderId="27" xfId="32014" applyFont="1" applyFill="1" applyBorder="1" applyAlignment="1">
      <alignment horizontal="center" vertical="center"/>
    </xf>
    <xf numFmtId="0" fontId="32" fillId="24" borderId="29" xfId="32014" applyFont="1" applyFill="1" applyBorder="1" applyAlignment="1">
      <alignment horizontal="center" vertical="center"/>
    </xf>
    <xf numFmtId="0" fontId="32" fillId="24" borderId="30" xfId="32014" applyFont="1" applyFill="1" applyBorder="1" applyAlignment="1">
      <alignment horizontal="center" vertical="center"/>
    </xf>
    <xf numFmtId="191" fontId="0" fillId="26" borderId="3" xfId="3340" applyNumberFormat="1" applyFont="1" applyFill="1" applyBorder="1" applyAlignment="1">
      <alignment horizontal="center" vertical="center" wrapText="1"/>
    </xf>
    <xf numFmtId="178" fontId="0" fillId="26" borderId="3" xfId="3340" applyNumberFormat="1" applyFont="1" applyFill="1" applyBorder="1" applyAlignment="1">
      <alignment horizontal="center" vertical="center" wrapText="1"/>
    </xf>
    <xf numFmtId="178" fontId="0" fillId="26" borderId="3" xfId="3340" applyNumberFormat="1" applyFont="1" applyFill="1" applyBorder="1" applyAlignment="1">
      <alignment horizontal="center" vertical="center"/>
    </xf>
    <xf numFmtId="0" fontId="32" fillId="0" borderId="14" xfId="32014" applyFont="1" applyFill="1" applyBorder="1" applyAlignment="1">
      <alignment horizontal="center" vertical="center" shrinkToFit="1"/>
    </xf>
    <xf numFmtId="0" fontId="32" fillId="0" borderId="15" xfId="32014" applyFont="1" applyFill="1" applyBorder="1" applyAlignment="1">
      <alignment horizontal="center" vertical="center" shrinkToFit="1"/>
    </xf>
    <xf numFmtId="49" fontId="32" fillId="26" borderId="3" xfId="3340" applyNumberFormat="1" applyFont="1" applyFill="1" applyBorder="1" applyAlignment="1">
      <alignment horizontal="center" vertical="center" wrapText="1"/>
    </xf>
    <xf numFmtId="49" fontId="0" fillId="26" borderId="3" xfId="3340" applyNumberFormat="1" applyFont="1" applyFill="1" applyBorder="1" applyAlignment="1">
      <alignment horizontal="center" vertical="center"/>
    </xf>
    <xf numFmtId="0" fontId="32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32" fillId="26" borderId="14" xfId="3340" applyNumberFormat="1" applyFont="1" applyFill="1" applyBorder="1" applyAlignment="1">
      <alignment horizontal="center" vertical="center"/>
    </xf>
    <xf numFmtId="0" fontId="32" fillId="26" borderId="16" xfId="3340" applyNumberFormat="1" applyFont="1" applyFill="1" applyBorder="1" applyAlignment="1">
      <alignment horizontal="center" vertical="center"/>
    </xf>
    <xf numFmtId="0" fontId="32" fillId="25" borderId="3" xfId="3340" applyNumberFormat="1" applyFont="1" applyFill="1" applyBorder="1" applyAlignment="1">
      <alignment horizontal="center" vertical="center"/>
    </xf>
    <xf numFmtId="0" fontId="0" fillId="25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 wrapText="1"/>
    </xf>
    <xf numFmtId="0" fontId="78" fillId="0" borderId="0" xfId="8" applyNumberFormat="1" applyFont="1" applyAlignment="1">
      <alignment horizontal="left" vertical="center"/>
    </xf>
    <xf numFmtId="49" fontId="0" fillId="26" borderId="3" xfId="3340" applyNumberFormat="1" applyFont="1" applyFill="1" applyBorder="1" applyAlignment="1">
      <alignment horizontal="center" vertical="center" wrapText="1"/>
    </xf>
  </cellXfs>
  <cellStyles count="49726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5" xfId="49722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8"/>
  <sheetViews>
    <sheetView tabSelected="1" zoomScale="85" zoomScaleNormal="85" workbookViewId="0">
      <selection activeCell="B11" sqref="B11"/>
    </sheetView>
  </sheetViews>
  <sheetFormatPr defaultColWidth="7.77734375" defaultRowHeight="14.25"/>
  <cols>
    <col min="1" max="1" width="23.44140625" style="78" bestFit="1" customWidth="1"/>
    <col min="2" max="2" width="10.77734375" style="58" customWidth="1"/>
    <col min="3" max="3" width="12.5546875" style="58" customWidth="1"/>
    <col min="4" max="4" width="15" style="58" bestFit="1" customWidth="1"/>
    <col min="5" max="5" width="15" style="58" customWidth="1"/>
    <col min="6" max="6" width="14.5546875" style="58" bestFit="1" customWidth="1"/>
    <col min="7" max="7" width="15" style="58" bestFit="1" customWidth="1"/>
    <col min="8" max="8" width="14" style="58" customWidth="1"/>
    <col min="9" max="9" width="15" style="58" bestFit="1" customWidth="1"/>
    <col min="10" max="10" width="15" style="58" customWidth="1"/>
    <col min="11" max="11" width="14.5546875" style="58" bestFit="1" customWidth="1"/>
    <col min="12" max="12" width="15" style="58" bestFit="1" customWidth="1"/>
    <col min="13" max="16384" width="7.77734375" style="58"/>
  </cols>
  <sheetData>
    <row r="1" spans="1:12" ht="24.95" customHeight="1" thickBot="1">
      <c r="A1" s="82" t="s">
        <v>309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59" customFormat="1" ht="24.95" customHeight="1">
      <c r="A2" s="83" t="s">
        <v>310</v>
      </c>
      <c r="B2" s="85" t="s">
        <v>311</v>
      </c>
      <c r="C2" s="87" t="s">
        <v>369</v>
      </c>
      <c r="D2" s="87"/>
      <c r="E2" s="87"/>
      <c r="F2" s="87"/>
      <c r="G2" s="87"/>
      <c r="H2" s="88" t="s">
        <v>312</v>
      </c>
      <c r="I2" s="89"/>
      <c r="J2" s="89"/>
      <c r="K2" s="89"/>
      <c r="L2" s="90"/>
    </row>
    <row r="3" spans="1:12" s="59" customFormat="1" ht="24.95" customHeight="1">
      <c r="A3" s="84"/>
      <c r="B3" s="86"/>
      <c r="C3" s="60" t="s">
        <v>313</v>
      </c>
      <c r="D3" s="61" t="s">
        <v>314</v>
      </c>
      <c r="E3" s="61" t="s">
        <v>315</v>
      </c>
      <c r="F3" s="61" t="s">
        <v>316</v>
      </c>
      <c r="G3" s="61" t="s">
        <v>317</v>
      </c>
      <c r="H3" s="60" t="s">
        <v>313</v>
      </c>
      <c r="I3" s="61" t="s">
        <v>314</v>
      </c>
      <c r="J3" s="61" t="s">
        <v>315</v>
      </c>
      <c r="K3" s="61" t="s">
        <v>318</v>
      </c>
      <c r="L3" s="62" t="s">
        <v>317</v>
      </c>
    </row>
    <row r="4" spans="1:12" s="59" customFormat="1" ht="24.95" customHeight="1">
      <c r="A4" s="81" t="s">
        <v>26</v>
      </c>
      <c r="B4" s="63">
        <f>C4-H4</f>
        <v>-569</v>
      </c>
      <c r="C4" s="64">
        <f t="shared" ref="C4:L4" si="0">SUM(C5:C28)</f>
        <v>5369</v>
      </c>
      <c r="D4" s="64">
        <f t="shared" si="0"/>
        <v>70</v>
      </c>
      <c r="E4" s="64">
        <f t="shared" si="0"/>
        <v>502</v>
      </c>
      <c r="F4" s="64">
        <f t="shared" si="0"/>
        <v>4243</v>
      </c>
      <c r="G4" s="64">
        <f t="shared" si="0"/>
        <v>554</v>
      </c>
      <c r="H4" s="64">
        <f t="shared" si="0"/>
        <v>5938</v>
      </c>
      <c r="I4" s="64">
        <f t="shared" si="0"/>
        <v>70</v>
      </c>
      <c r="J4" s="64">
        <f t="shared" si="0"/>
        <v>503</v>
      </c>
      <c r="K4" s="64">
        <f t="shared" si="0"/>
        <v>4742</v>
      </c>
      <c r="L4" s="65">
        <f t="shared" si="0"/>
        <v>623</v>
      </c>
    </row>
    <row r="5" spans="1:12" ht="28.5">
      <c r="A5" s="66" t="s">
        <v>319</v>
      </c>
      <c r="B5" s="63">
        <f>C5-H5</f>
        <v>-195</v>
      </c>
      <c r="C5" s="67">
        <f>SUM(D5:G5)</f>
        <v>1866</v>
      </c>
      <c r="D5" s="68">
        <v>0</v>
      </c>
      <c r="E5" s="68">
        <v>0</v>
      </c>
      <c r="F5" s="68">
        <v>1405</v>
      </c>
      <c r="G5" s="68">
        <v>461</v>
      </c>
      <c r="H5" s="67">
        <f>SUM(I5:L5)</f>
        <v>2061</v>
      </c>
      <c r="I5" s="68">
        <v>0</v>
      </c>
      <c r="J5" s="68">
        <v>0</v>
      </c>
      <c r="K5" s="68">
        <v>1572</v>
      </c>
      <c r="L5" s="69">
        <v>489</v>
      </c>
    </row>
    <row r="6" spans="1:12" ht="24.95" customHeight="1">
      <c r="A6" s="70" t="s">
        <v>320</v>
      </c>
      <c r="B6" s="63">
        <f>C6-H6</f>
        <v>-64</v>
      </c>
      <c r="C6" s="67">
        <f>SUM(D6:G6)</f>
        <v>995</v>
      </c>
      <c r="D6" s="68">
        <v>0</v>
      </c>
      <c r="E6" s="68">
        <v>90</v>
      </c>
      <c r="F6" s="68">
        <v>855</v>
      </c>
      <c r="G6" s="68">
        <v>50</v>
      </c>
      <c r="H6" s="67">
        <f>SUM(I6:L6)</f>
        <v>1059</v>
      </c>
      <c r="I6" s="68">
        <v>0</v>
      </c>
      <c r="J6" s="68">
        <v>90</v>
      </c>
      <c r="K6" s="68">
        <v>885</v>
      </c>
      <c r="L6" s="69">
        <v>84</v>
      </c>
    </row>
    <row r="7" spans="1:12" ht="24.95" customHeight="1">
      <c r="A7" s="70" t="s">
        <v>49</v>
      </c>
      <c r="B7" s="63">
        <f t="shared" ref="B7:B28" si="1">C7-H7</f>
        <v>-245</v>
      </c>
      <c r="C7" s="67">
        <f>SUM(D7:G7)</f>
        <v>1415</v>
      </c>
      <c r="D7" s="68">
        <v>55</v>
      </c>
      <c r="E7" s="68">
        <v>358</v>
      </c>
      <c r="F7" s="68">
        <v>986</v>
      </c>
      <c r="G7" s="68">
        <v>16</v>
      </c>
      <c r="H7" s="67">
        <f t="shared" ref="H7:H28" si="2">SUM(I7:L7)</f>
        <v>1660</v>
      </c>
      <c r="I7" s="68">
        <v>55</v>
      </c>
      <c r="J7" s="68">
        <v>393</v>
      </c>
      <c r="K7" s="68">
        <v>1192</v>
      </c>
      <c r="L7" s="69">
        <v>20</v>
      </c>
    </row>
    <row r="8" spans="1:12" ht="24.95" customHeight="1">
      <c r="A8" s="70" t="s">
        <v>75</v>
      </c>
      <c r="B8" s="63">
        <f t="shared" si="1"/>
        <v>-29</v>
      </c>
      <c r="C8" s="67">
        <f>SUM(D8:G8)</f>
        <v>650</v>
      </c>
      <c r="D8" s="68">
        <v>0</v>
      </c>
      <c r="E8" s="68">
        <v>0</v>
      </c>
      <c r="F8" s="68">
        <v>650</v>
      </c>
      <c r="G8" s="68">
        <v>0</v>
      </c>
      <c r="H8" s="67">
        <f t="shared" si="2"/>
        <v>679</v>
      </c>
      <c r="I8" s="68">
        <v>0</v>
      </c>
      <c r="J8" s="68">
        <v>0</v>
      </c>
      <c r="K8" s="68">
        <v>676</v>
      </c>
      <c r="L8" s="69">
        <v>3</v>
      </c>
    </row>
    <row r="9" spans="1:12" ht="24.95" customHeight="1">
      <c r="A9" s="70" t="s">
        <v>321</v>
      </c>
      <c r="B9" s="63">
        <f t="shared" si="1"/>
        <v>-21</v>
      </c>
      <c r="C9" s="67">
        <f t="shared" ref="C9:C28" si="3">SUM(D9:G9)</f>
        <v>117</v>
      </c>
      <c r="D9" s="68">
        <v>0</v>
      </c>
      <c r="E9" s="68">
        <v>0</v>
      </c>
      <c r="F9" s="68">
        <v>117</v>
      </c>
      <c r="G9" s="68">
        <v>0</v>
      </c>
      <c r="H9" s="67">
        <f t="shared" si="2"/>
        <v>138</v>
      </c>
      <c r="I9" s="68">
        <v>0</v>
      </c>
      <c r="J9" s="68">
        <v>0</v>
      </c>
      <c r="K9" s="68">
        <v>138</v>
      </c>
      <c r="L9" s="69">
        <v>0</v>
      </c>
    </row>
    <row r="10" spans="1:12" ht="24.95" customHeight="1">
      <c r="A10" s="70" t="s">
        <v>78</v>
      </c>
      <c r="B10" s="63">
        <f t="shared" si="1"/>
        <v>-2</v>
      </c>
      <c r="C10" s="67">
        <f t="shared" si="3"/>
        <v>130</v>
      </c>
      <c r="D10" s="68">
        <v>15</v>
      </c>
      <c r="E10" s="68">
        <v>20</v>
      </c>
      <c r="F10" s="68">
        <v>80</v>
      </c>
      <c r="G10" s="68">
        <v>15</v>
      </c>
      <c r="H10" s="67">
        <f t="shared" si="2"/>
        <v>132</v>
      </c>
      <c r="I10" s="68">
        <v>15</v>
      </c>
      <c r="J10" s="68">
        <v>20</v>
      </c>
      <c r="K10" s="68">
        <v>82</v>
      </c>
      <c r="L10" s="69">
        <v>15</v>
      </c>
    </row>
    <row r="11" spans="1:12" ht="24.95" customHeight="1">
      <c r="A11" s="71" t="s">
        <v>322</v>
      </c>
      <c r="B11" s="63">
        <f t="shared" si="1"/>
        <v>0</v>
      </c>
      <c r="C11" s="67">
        <f t="shared" si="3"/>
        <v>0</v>
      </c>
      <c r="D11" s="68"/>
      <c r="E11" s="68"/>
      <c r="F11" s="68"/>
      <c r="G11" s="68"/>
      <c r="H11" s="67">
        <f t="shared" si="2"/>
        <v>0</v>
      </c>
      <c r="I11" s="68"/>
      <c r="J11" s="68"/>
      <c r="K11" s="68"/>
      <c r="L11" s="69"/>
    </row>
    <row r="12" spans="1:12" ht="24.95" customHeight="1">
      <c r="A12" s="70" t="s">
        <v>112</v>
      </c>
      <c r="B12" s="63">
        <f t="shared" si="1"/>
        <v>-13</v>
      </c>
      <c r="C12" s="67">
        <f t="shared" si="3"/>
        <v>45</v>
      </c>
      <c r="D12" s="68">
        <v>0</v>
      </c>
      <c r="E12" s="68">
        <v>0</v>
      </c>
      <c r="F12" s="68">
        <v>41</v>
      </c>
      <c r="G12" s="68">
        <v>4</v>
      </c>
      <c r="H12" s="67">
        <f t="shared" si="2"/>
        <v>58</v>
      </c>
      <c r="I12" s="68">
        <v>0</v>
      </c>
      <c r="J12" s="68">
        <v>0</v>
      </c>
      <c r="K12" s="68">
        <v>54</v>
      </c>
      <c r="L12" s="69">
        <v>4</v>
      </c>
    </row>
    <row r="13" spans="1:12" ht="24.95" customHeight="1">
      <c r="A13" s="71" t="s">
        <v>113</v>
      </c>
      <c r="B13" s="63">
        <f t="shared" si="1"/>
        <v>0</v>
      </c>
      <c r="C13" s="67">
        <f t="shared" si="3"/>
        <v>34</v>
      </c>
      <c r="D13" s="68">
        <v>0</v>
      </c>
      <c r="E13" s="68">
        <v>34</v>
      </c>
      <c r="F13" s="68">
        <v>0</v>
      </c>
      <c r="G13" s="68"/>
      <c r="H13" s="72">
        <f t="shared" si="2"/>
        <v>34</v>
      </c>
      <c r="I13" s="68">
        <v>0</v>
      </c>
      <c r="J13" s="68">
        <v>0</v>
      </c>
      <c r="K13" s="68">
        <v>34</v>
      </c>
      <c r="L13" s="69">
        <v>0</v>
      </c>
    </row>
    <row r="14" spans="1:12" ht="24.75" customHeight="1">
      <c r="A14" s="71" t="s">
        <v>143</v>
      </c>
      <c r="B14" s="63">
        <f t="shared" si="1"/>
        <v>0</v>
      </c>
      <c r="C14" s="67">
        <f t="shared" si="3"/>
        <v>47</v>
      </c>
      <c r="D14" s="68">
        <v>0</v>
      </c>
      <c r="E14" s="68">
        <v>0</v>
      </c>
      <c r="F14" s="68">
        <v>47</v>
      </c>
      <c r="G14" s="68">
        <v>0</v>
      </c>
      <c r="H14" s="67">
        <f t="shared" si="2"/>
        <v>47</v>
      </c>
      <c r="I14" s="68">
        <v>0</v>
      </c>
      <c r="J14" s="68">
        <v>0</v>
      </c>
      <c r="K14" s="68">
        <v>47</v>
      </c>
      <c r="L14" s="69">
        <v>0</v>
      </c>
    </row>
    <row r="15" spans="1:12" ht="24.95" customHeight="1">
      <c r="A15" s="70" t="s">
        <v>118</v>
      </c>
      <c r="B15" s="63">
        <f t="shared" si="1"/>
        <v>0</v>
      </c>
      <c r="C15" s="67">
        <f t="shared" si="3"/>
        <v>30</v>
      </c>
      <c r="D15" s="68">
        <v>0</v>
      </c>
      <c r="E15" s="68">
        <v>0</v>
      </c>
      <c r="F15" s="68">
        <v>22</v>
      </c>
      <c r="G15" s="68">
        <v>8</v>
      </c>
      <c r="H15" s="67">
        <f t="shared" si="2"/>
        <v>30</v>
      </c>
      <c r="I15" s="68">
        <v>0</v>
      </c>
      <c r="J15" s="68">
        <v>0</v>
      </c>
      <c r="K15" s="68">
        <v>22</v>
      </c>
      <c r="L15" s="69">
        <v>8</v>
      </c>
    </row>
    <row r="16" spans="1:12" ht="24.95" customHeight="1">
      <c r="A16" s="71" t="s">
        <v>323</v>
      </c>
      <c r="B16" s="63">
        <f t="shared" si="1"/>
        <v>0</v>
      </c>
      <c r="C16" s="67">
        <f t="shared" si="3"/>
        <v>0</v>
      </c>
      <c r="D16" s="68"/>
      <c r="E16" s="68"/>
      <c r="F16" s="68"/>
      <c r="G16" s="68"/>
      <c r="H16" s="67">
        <f t="shared" si="2"/>
        <v>0</v>
      </c>
      <c r="I16" s="68"/>
      <c r="J16" s="68"/>
      <c r="K16" s="68"/>
      <c r="L16" s="69"/>
    </row>
    <row r="17" spans="1:12" ht="24.95" customHeight="1">
      <c r="A17" s="71" t="s">
        <v>324</v>
      </c>
      <c r="B17" s="63">
        <f t="shared" si="1"/>
        <v>0</v>
      </c>
      <c r="C17" s="67">
        <f t="shared" si="3"/>
        <v>0</v>
      </c>
      <c r="D17" s="68"/>
      <c r="E17" s="68"/>
      <c r="F17" s="68"/>
      <c r="G17" s="68"/>
      <c r="H17" s="67">
        <f t="shared" si="2"/>
        <v>0</v>
      </c>
      <c r="I17" s="68"/>
      <c r="J17" s="68"/>
      <c r="K17" s="68"/>
      <c r="L17" s="69"/>
    </row>
    <row r="18" spans="1:12" ht="24.95" customHeight="1">
      <c r="A18" s="71" t="s">
        <v>325</v>
      </c>
      <c r="B18" s="63">
        <f t="shared" si="1"/>
        <v>0</v>
      </c>
      <c r="C18" s="67">
        <f t="shared" si="3"/>
        <v>0</v>
      </c>
      <c r="D18" s="68"/>
      <c r="E18" s="68"/>
      <c r="F18" s="68"/>
      <c r="G18" s="68"/>
      <c r="H18" s="67">
        <f t="shared" si="2"/>
        <v>0</v>
      </c>
      <c r="I18" s="68"/>
      <c r="J18" s="68"/>
      <c r="K18" s="68"/>
      <c r="L18" s="69"/>
    </row>
    <row r="19" spans="1:12" ht="24.95" customHeight="1">
      <c r="A19" s="71" t="s">
        <v>326</v>
      </c>
      <c r="B19" s="63">
        <f t="shared" si="1"/>
        <v>0</v>
      </c>
      <c r="C19" s="67">
        <f t="shared" si="3"/>
        <v>0</v>
      </c>
      <c r="D19" s="68"/>
      <c r="E19" s="68"/>
      <c r="F19" s="68"/>
      <c r="G19" s="68"/>
      <c r="H19" s="67">
        <f t="shared" si="2"/>
        <v>0</v>
      </c>
      <c r="I19" s="68"/>
      <c r="J19" s="68"/>
      <c r="K19" s="68"/>
      <c r="L19" s="69"/>
    </row>
    <row r="20" spans="1:12" ht="24.95" customHeight="1">
      <c r="A20" s="71" t="s">
        <v>327</v>
      </c>
      <c r="B20" s="63">
        <f t="shared" si="1"/>
        <v>0</v>
      </c>
      <c r="C20" s="67">
        <f t="shared" si="3"/>
        <v>0</v>
      </c>
      <c r="D20" s="68"/>
      <c r="E20" s="68"/>
      <c r="F20" s="68"/>
      <c r="G20" s="68"/>
      <c r="H20" s="67">
        <f t="shared" si="2"/>
        <v>0</v>
      </c>
      <c r="I20" s="68"/>
      <c r="J20" s="68"/>
      <c r="K20" s="68"/>
      <c r="L20" s="69"/>
    </row>
    <row r="21" spans="1:12" ht="24" customHeight="1">
      <c r="A21" s="70" t="s">
        <v>132</v>
      </c>
      <c r="B21" s="63">
        <f t="shared" si="1"/>
        <v>0</v>
      </c>
      <c r="C21" s="67">
        <f t="shared" si="3"/>
        <v>40</v>
      </c>
      <c r="D21" s="68">
        <v>0</v>
      </c>
      <c r="E21" s="68">
        <v>0</v>
      </c>
      <c r="F21" s="68">
        <v>40</v>
      </c>
      <c r="G21" s="68">
        <v>0</v>
      </c>
      <c r="H21" s="67">
        <f t="shared" si="2"/>
        <v>40</v>
      </c>
      <c r="I21" s="68">
        <v>0</v>
      </c>
      <c r="J21" s="68">
        <v>0</v>
      </c>
      <c r="K21" s="68">
        <v>40</v>
      </c>
      <c r="L21" s="69">
        <v>0</v>
      </c>
    </row>
    <row r="22" spans="1:12" ht="24.95" customHeight="1">
      <c r="A22" s="71" t="s">
        <v>328</v>
      </c>
      <c r="B22" s="63">
        <f t="shared" si="1"/>
        <v>0</v>
      </c>
      <c r="C22" s="67">
        <f t="shared" si="3"/>
        <v>0</v>
      </c>
      <c r="D22" s="68"/>
      <c r="E22" s="68"/>
      <c r="F22" s="68"/>
      <c r="G22" s="68"/>
      <c r="H22" s="67">
        <f t="shared" si="2"/>
        <v>0</v>
      </c>
      <c r="I22" s="68"/>
      <c r="J22" s="68"/>
      <c r="K22" s="68"/>
      <c r="L22" s="69"/>
    </row>
    <row r="23" spans="1:12" ht="24.95" customHeight="1">
      <c r="A23" s="71" t="s">
        <v>329</v>
      </c>
      <c r="B23" s="63">
        <f t="shared" si="1"/>
        <v>0</v>
      </c>
      <c r="C23" s="67">
        <f t="shared" si="3"/>
        <v>0</v>
      </c>
      <c r="D23" s="68"/>
      <c r="E23" s="68"/>
      <c r="F23" s="68"/>
      <c r="G23" s="68"/>
      <c r="H23" s="67">
        <f t="shared" si="2"/>
        <v>0</v>
      </c>
      <c r="I23" s="68"/>
      <c r="J23" s="68"/>
      <c r="K23" s="68"/>
      <c r="L23" s="69"/>
    </row>
    <row r="24" spans="1:12" ht="24.95" customHeight="1">
      <c r="A24" s="71" t="s">
        <v>330</v>
      </c>
      <c r="B24" s="63">
        <f t="shared" si="1"/>
        <v>0</v>
      </c>
      <c r="C24" s="67">
        <f t="shared" si="3"/>
        <v>0</v>
      </c>
      <c r="D24" s="68"/>
      <c r="E24" s="68"/>
      <c r="F24" s="68"/>
      <c r="G24" s="68"/>
      <c r="H24" s="67">
        <f t="shared" si="2"/>
        <v>0</v>
      </c>
      <c r="I24" s="68"/>
      <c r="J24" s="68"/>
      <c r="K24" s="68"/>
      <c r="L24" s="69"/>
    </row>
    <row r="25" spans="1:12" ht="24.95" customHeight="1">
      <c r="A25" s="71" t="s">
        <v>331</v>
      </c>
      <c r="B25" s="63">
        <f t="shared" si="1"/>
        <v>0</v>
      </c>
      <c r="C25" s="67">
        <f t="shared" si="3"/>
        <v>0</v>
      </c>
      <c r="D25" s="68"/>
      <c r="E25" s="68"/>
      <c r="F25" s="68"/>
      <c r="G25" s="68"/>
      <c r="H25" s="67">
        <f t="shared" si="2"/>
        <v>0</v>
      </c>
      <c r="I25" s="68"/>
      <c r="J25" s="68"/>
      <c r="K25" s="68"/>
      <c r="L25" s="69"/>
    </row>
    <row r="26" spans="1:12" ht="24.95" customHeight="1">
      <c r="A26" s="71" t="s">
        <v>332</v>
      </c>
      <c r="B26" s="63">
        <f t="shared" si="1"/>
        <v>0</v>
      </c>
      <c r="C26" s="67">
        <f t="shared" si="3"/>
        <v>0</v>
      </c>
      <c r="D26" s="68"/>
      <c r="E26" s="68"/>
      <c r="F26" s="68"/>
      <c r="G26" s="68"/>
      <c r="H26" s="67">
        <f t="shared" si="2"/>
        <v>0</v>
      </c>
      <c r="I26" s="68"/>
      <c r="J26" s="68"/>
      <c r="K26" s="68"/>
      <c r="L26" s="69"/>
    </row>
    <row r="27" spans="1:12" ht="24.95" customHeight="1">
      <c r="A27" s="71" t="s">
        <v>333</v>
      </c>
      <c r="B27" s="63">
        <f t="shared" si="1"/>
        <v>0</v>
      </c>
      <c r="C27" s="67">
        <f t="shared" si="3"/>
        <v>0</v>
      </c>
      <c r="D27" s="68"/>
      <c r="E27" s="68"/>
      <c r="F27" s="68"/>
      <c r="G27" s="68"/>
      <c r="H27" s="67">
        <f t="shared" si="2"/>
        <v>0</v>
      </c>
      <c r="I27" s="68"/>
      <c r="J27" s="68"/>
      <c r="K27" s="68"/>
      <c r="L27" s="69"/>
    </row>
    <row r="28" spans="1:12" ht="24.95" customHeight="1" thickBot="1">
      <c r="A28" s="73" t="s">
        <v>334</v>
      </c>
      <c r="B28" s="74">
        <f t="shared" si="1"/>
        <v>0</v>
      </c>
      <c r="C28" s="75">
        <f t="shared" si="3"/>
        <v>0</v>
      </c>
      <c r="D28" s="76"/>
      <c r="E28" s="76"/>
      <c r="F28" s="76"/>
      <c r="G28" s="76"/>
      <c r="H28" s="75">
        <f t="shared" si="2"/>
        <v>0</v>
      </c>
      <c r="I28" s="76"/>
      <c r="J28" s="76"/>
      <c r="K28" s="76"/>
      <c r="L28" s="77"/>
    </row>
    <row r="29" spans="1:12" ht="24.95" customHeight="1"/>
    <row r="30" spans="1:12" ht="24.9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ht="24.95" customHeight="1" thickBot="1">
      <c r="A31" s="82" t="s">
        <v>335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ht="24.95" customHeight="1">
      <c r="A32" s="83" t="s">
        <v>310</v>
      </c>
      <c r="B32" s="85" t="s">
        <v>311</v>
      </c>
      <c r="C32" s="87" t="s">
        <v>369</v>
      </c>
      <c r="D32" s="87"/>
      <c r="E32" s="87"/>
      <c r="F32" s="87"/>
      <c r="G32" s="87"/>
      <c r="H32" s="88" t="s">
        <v>312</v>
      </c>
      <c r="I32" s="89"/>
      <c r="J32" s="89"/>
      <c r="K32" s="89"/>
      <c r="L32" s="90"/>
    </row>
    <row r="33" spans="1:12" ht="24.95" customHeight="1">
      <c r="A33" s="84"/>
      <c r="B33" s="86"/>
      <c r="C33" s="60" t="s">
        <v>313</v>
      </c>
      <c r="D33" s="61" t="s">
        <v>314</v>
      </c>
      <c r="E33" s="61" t="s">
        <v>315</v>
      </c>
      <c r="F33" s="61" t="s">
        <v>316</v>
      </c>
      <c r="G33" s="61" t="s">
        <v>317</v>
      </c>
      <c r="H33" s="60" t="s">
        <v>313</v>
      </c>
      <c r="I33" s="61" t="s">
        <v>314</v>
      </c>
      <c r="J33" s="61" t="s">
        <v>315</v>
      </c>
      <c r="K33" s="61" t="s">
        <v>316</v>
      </c>
      <c r="L33" s="62" t="s">
        <v>317</v>
      </c>
    </row>
    <row r="34" spans="1:12" s="59" customFormat="1" ht="24.95" customHeight="1">
      <c r="A34" s="81" t="s">
        <v>26</v>
      </c>
      <c r="B34" s="63">
        <f>C34-H34</f>
        <v>-33</v>
      </c>
      <c r="C34" s="64">
        <f t="shared" ref="C34:L34" si="4">SUM(C35:C58)</f>
        <v>1054</v>
      </c>
      <c r="D34" s="64">
        <f t="shared" si="4"/>
        <v>70</v>
      </c>
      <c r="E34" s="64">
        <f t="shared" si="4"/>
        <v>63</v>
      </c>
      <c r="F34" s="64">
        <f t="shared" si="4"/>
        <v>894</v>
      </c>
      <c r="G34" s="64">
        <f t="shared" si="4"/>
        <v>27</v>
      </c>
      <c r="H34" s="64">
        <f t="shared" si="4"/>
        <v>1087</v>
      </c>
      <c r="I34" s="64">
        <f t="shared" si="4"/>
        <v>70</v>
      </c>
      <c r="J34" s="64">
        <f t="shared" si="4"/>
        <v>29</v>
      </c>
      <c r="K34" s="64">
        <f t="shared" si="4"/>
        <v>961</v>
      </c>
      <c r="L34" s="65">
        <f t="shared" si="4"/>
        <v>27</v>
      </c>
    </row>
    <row r="35" spans="1:12" ht="28.5">
      <c r="A35" s="66" t="s">
        <v>319</v>
      </c>
      <c r="B35" s="63">
        <f t="shared" ref="B35:B58" si="5">C35-H35</f>
        <v>0</v>
      </c>
      <c r="C35" s="67">
        <f>SUM(D35:G35)</f>
        <v>0</v>
      </c>
      <c r="D35" s="68"/>
      <c r="E35" s="68"/>
      <c r="F35" s="68"/>
      <c r="G35" s="68"/>
      <c r="H35" s="67">
        <f>SUM(I35:L35)</f>
        <v>0</v>
      </c>
      <c r="I35" s="68"/>
      <c r="J35" s="68"/>
      <c r="K35" s="68"/>
      <c r="L35" s="69"/>
    </row>
    <row r="36" spans="1:12" ht="24.95" customHeight="1">
      <c r="A36" s="70" t="s">
        <v>320</v>
      </c>
      <c r="B36" s="63">
        <f t="shared" si="5"/>
        <v>-8</v>
      </c>
      <c r="C36" s="67">
        <f>SUM(D36:G36)</f>
        <v>52</v>
      </c>
      <c r="D36" s="68">
        <v>0</v>
      </c>
      <c r="E36" s="68">
        <v>3</v>
      </c>
      <c r="F36" s="68">
        <v>49</v>
      </c>
      <c r="G36" s="68">
        <v>0</v>
      </c>
      <c r="H36" s="67">
        <f>SUM(I36:L36)</f>
        <v>60</v>
      </c>
      <c r="I36" s="68">
        <v>0</v>
      </c>
      <c r="J36" s="68">
        <v>3</v>
      </c>
      <c r="K36" s="68">
        <v>57</v>
      </c>
      <c r="L36" s="69">
        <v>0</v>
      </c>
    </row>
    <row r="37" spans="1:12" ht="24.95" customHeight="1">
      <c r="A37" s="70" t="s">
        <v>336</v>
      </c>
      <c r="B37" s="63">
        <f t="shared" si="5"/>
        <v>0</v>
      </c>
      <c r="C37" s="67">
        <f t="shared" ref="C37:C58" si="6">SUM(D37:G37)</f>
        <v>91</v>
      </c>
      <c r="D37" s="68">
        <v>55</v>
      </c>
      <c r="E37" s="68">
        <v>24</v>
      </c>
      <c r="F37" s="68">
        <v>12</v>
      </c>
      <c r="G37" s="68">
        <v>0</v>
      </c>
      <c r="H37" s="67">
        <f t="shared" ref="H37:H58" si="7">SUM(I37:L37)</f>
        <v>91</v>
      </c>
      <c r="I37" s="68">
        <v>55</v>
      </c>
      <c r="J37" s="68">
        <v>24</v>
      </c>
      <c r="K37" s="68">
        <v>12</v>
      </c>
      <c r="L37" s="69">
        <v>0</v>
      </c>
    </row>
    <row r="38" spans="1:12" ht="24.95" customHeight="1">
      <c r="A38" s="70" t="s">
        <v>337</v>
      </c>
      <c r="B38" s="63">
        <f t="shared" si="5"/>
        <v>-10</v>
      </c>
      <c r="C38" s="67">
        <f t="shared" si="6"/>
        <v>626</v>
      </c>
      <c r="D38" s="68">
        <v>0</v>
      </c>
      <c r="E38" s="68">
        <v>0</v>
      </c>
      <c r="F38" s="68">
        <v>626</v>
      </c>
      <c r="G38" s="68">
        <v>0</v>
      </c>
      <c r="H38" s="67">
        <f t="shared" si="7"/>
        <v>636</v>
      </c>
      <c r="I38" s="68">
        <v>0</v>
      </c>
      <c r="J38" s="68">
        <v>0</v>
      </c>
      <c r="K38" s="68">
        <v>636</v>
      </c>
      <c r="L38" s="69">
        <v>0</v>
      </c>
    </row>
    <row r="39" spans="1:12" ht="24.95" customHeight="1">
      <c r="A39" s="70" t="s">
        <v>321</v>
      </c>
      <c r="B39" s="63">
        <f t="shared" si="5"/>
        <v>0</v>
      </c>
      <c r="C39" s="67">
        <f t="shared" si="6"/>
        <v>0</v>
      </c>
      <c r="D39" s="68"/>
      <c r="E39" s="68"/>
      <c r="F39" s="68"/>
      <c r="G39" s="68"/>
      <c r="H39" s="67">
        <f t="shared" si="7"/>
        <v>0</v>
      </c>
      <c r="I39" s="68"/>
      <c r="J39" s="68"/>
      <c r="K39" s="68"/>
      <c r="L39" s="69"/>
    </row>
    <row r="40" spans="1:12" ht="24.95" customHeight="1">
      <c r="A40" s="70" t="s">
        <v>78</v>
      </c>
      <c r="B40" s="63">
        <f t="shared" si="5"/>
        <v>-2</v>
      </c>
      <c r="C40" s="67">
        <f t="shared" si="6"/>
        <v>89</v>
      </c>
      <c r="D40" s="68">
        <v>15</v>
      </c>
      <c r="E40" s="68">
        <v>2</v>
      </c>
      <c r="F40" s="68">
        <v>57</v>
      </c>
      <c r="G40" s="68">
        <v>15</v>
      </c>
      <c r="H40" s="67">
        <f t="shared" si="7"/>
        <v>91</v>
      </c>
      <c r="I40" s="68">
        <v>15</v>
      </c>
      <c r="J40" s="68">
        <v>2</v>
      </c>
      <c r="K40" s="68">
        <v>59</v>
      </c>
      <c r="L40" s="69">
        <v>15</v>
      </c>
    </row>
    <row r="41" spans="1:12" ht="24.95" customHeight="1">
      <c r="A41" s="70" t="s">
        <v>322</v>
      </c>
      <c r="B41" s="63">
        <f t="shared" si="5"/>
        <v>0</v>
      </c>
      <c r="C41" s="67">
        <f t="shared" si="6"/>
        <v>0</v>
      </c>
      <c r="D41" s="68"/>
      <c r="E41" s="68"/>
      <c r="F41" s="68"/>
      <c r="G41" s="68"/>
      <c r="H41" s="67">
        <f t="shared" si="7"/>
        <v>0</v>
      </c>
      <c r="I41" s="68"/>
      <c r="J41" s="68"/>
      <c r="K41" s="68"/>
      <c r="L41" s="69"/>
    </row>
    <row r="42" spans="1:12" ht="24.95" customHeight="1">
      <c r="A42" s="70" t="s">
        <v>112</v>
      </c>
      <c r="B42" s="63">
        <f t="shared" si="5"/>
        <v>-13</v>
      </c>
      <c r="C42" s="67">
        <f t="shared" si="6"/>
        <v>45</v>
      </c>
      <c r="D42" s="68">
        <v>0</v>
      </c>
      <c r="E42" s="68">
        <v>0</v>
      </c>
      <c r="F42" s="68">
        <v>41</v>
      </c>
      <c r="G42" s="68">
        <v>4</v>
      </c>
      <c r="H42" s="67">
        <f t="shared" si="7"/>
        <v>58</v>
      </c>
      <c r="I42" s="68">
        <v>0</v>
      </c>
      <c r="J42" s="68">
        <v>0</v>
      </c>
      <c r="K42" s="68">
        <v>54</v>
      </c>
      <c r="L42" s="69">
        <v>4</v>
      </c>
    </row>
    <row r="43" spans="1:12" ht="24.95" customHeight="1">
      <c r="A43" s="71" t="s">
        <v>113</v>
      </c>
      <c r="B43" s="63">
        <f t="shared" si="5"/>
        <v>0</v>
      </c>
      <c r="C43" s="67">
        <f t="shared" si="6"/>
        <v>34</v>
      </c>
      <c r="D43" s="68">
        <v>0</v>
      </c>
      <c r="E43" s="68">
        <v>34</v>
      </c>
      <c r="F43" s="68">
        <v>0</v>
      </c>
      <c r="G43" s="68"/>
      <c r="H43" s="72">
        <f t="shared" si="7"/>
        <v>34</v>
      </c>
      <c r="I43" s="68">
        <v>0</v>
      </c>
      <c r="J43" s="68">
        <v>0</v>
      </c>
      <c r="K43" s="68">
        <v>34</v>
      </c>
      <c r="L43" s="69">
        <v>0</v>
      </c>
    </row>
    <row r="44" spans="1:12" ht="24.95" customHeight="1">
      <c r="A44" s="71" t="s">
        <v>143</v>
      </c>
      <c r="B44" s="63">
        <f t="shared" si="5"/>
        <v>0</v>
      </c>
      <c r="C44" s="67">
        <f t="shared" si="6"/>
        <v>47</v>
      </c>
      <c r="D44" s="68">
        <v>0</v>
      </c>
      <c r="E44" s="68">
        <v>0</v>
      </c>
      <c r="F44" s="68">
        <v>47</v>
      </c>
      <c r="G44" s="68">
        <v>0</v>
      </c>
      <c r="H44" s="67">
        <f t="shared" si="7"/>
        <v>47</v>
      </c>
      <c r="I44" s="68">
        <v>0</v>
      </c>
      <c r="J44" s="68">
        <v>0</v>
      </c>
      <c r="K44" s="68">
        <v>47</v>
      </c>
      <c r="L44" s="69">
        <v>0</v>
      </c>
    </row>
    <row r="45" spans="1:12" ht="24.95" customHeight="1">
      <c r="A45" s="70" t="s">
        <v>118</v>
      </c>
      <c r="B45" s="63">
        <f t="shared" si="5"/>
        <v>0</v>
      </c>
      <c r="C45" s="67">
        <f t="shared" si="6"/>
        <v>30</v>
      </c>
      <c r="D45" s="68">
        <v>0</v>
      </c>
      <c r="E45" s="68">
        <v>0</v>
      </c>
      <c r="F45" s="68">
        <v>22</v>
      </c>
      <c r="G45" s="68">
        <v>8</v>
      </c>
      <c r="H45" s="67">
        <f t="shared" si="7"/>
        <v>30</v>
      </c>
      <c r="I45" s="68">
        <v>0</v>
      </c>
      <c r="J45" s="68">
        <v>0</v>
      </c>
      <c r="K45" s="68">
        <v>22</v>
      </c>
      <c r="L45" s="69">
        <v>8</v>
      </c>
    </row>
    <row r="46" spans="1:12" ht="24.95" customHeight="1">
      <c r="A46" s="71" t="s">
        <v>338</v>
      </c>
      <c r="B46" s="63">
        <f t="shared" si="5"/>
        <v>0</v>
      </c>
      <c r="C46" s="67">
        <f t="shared" si="6"/>
        <v>0</v>
      </c>
      <c r="D46" s="68"/>
      <c r="E46" s="68"/>
      <c r="F46" s="68"/>
      <c r="G46" s="68"/>
      <c r="H46" s="67">
        <f t="shared" si="7"/>
        <v>0</v>
      </c>
      <c r="I46" s="68"/>
      <c r="J46" s="68"/>
      <c r="K46" s="68"/>
      <c r="L46" s="69"/>
    </row>
    <row r="47" spans="1:12" ht="24.95" customHeight="1">
      <c r="A47" s="71" t="s">
        <v>339</v>
      </c>
      <c r="B47" s="63">
        <f t="shared" si="5"/>
        <v>0</v>
      </c>
      <c r="C47" s="67">
        <f t="shared" si="6"/>
        <v>0</v>
      </c>
      <c r="D47" s="68"/>
      <c r="E47" s="68"/>
      <c r="F47" s="68"/>
      <c r="G47" s="68"/>
      <c r="H47" s="67">
        <f t="shared" si="7"/>
        <v>0</v>
      </c>
      <c r="I47" s="68"/>
      <c r="J47" s="68"/>
      <c r="K47" s="68"/>
      <c r="L47" s="69"/>
    </row>
    <row r="48" spans="1:12" ht="24.95" customHeight="1">
      <c r="A48" s="71" t="s">
        <v>340</v>
      </c>
      <c r="B48" s="63">
        <f t="shared" si="5"/>
        <v>0</v>
      </c>
      <c r="C48" s="67">
        <f t="shared" si="6"/>
        <v>0</v>
      </c>
      <c r="D48" s="68"/>
      <c r="E48" s="68"/>
      <c r="F48" s="68"/>
      <c r="G48" s="68"/>
      <c r="H48" s="67">
        <f t="shared" si="7"/>
        <v>0</v>
      </c>
      <c r="I48" s="68"/>
      <c r="J48" s="68"/>
      <c r="K48" s="68"/>
      <c r="L48" s="69"/>
    </row>
    <row r="49" spans="1:12" ht="24.95" customHeight="1">
      <c r="A49" s="71" t="s">
        <v>341</v>
      </c>
      <c r="B49" s="63">
        <f t="shared" si="5"/>
        <v>0</v>
      </c>
      <c r="C49" s="67">
        <f t="shared" si="6"/>
        <v>0</v>
      </c>
      <c r="D49" s="68"/>
      <c r="E49" s="68"/>
      <c r="F49" s="68"/>
      <c r="G49" s="68"/>
      <c r="H49" s="67">
        <f t="shared" si="7"/>
        <v>0</v>
      </c>
      <c r="I49" s="68"/>
      <c r="J49" s="68"/>
      <c r="K49" s="68"/>
      <c r="L49" s="69"/>
    </row>
    <row r="50" spans="1:12" ht="24.95" customHeight="1">
      <c r="A50" s="71" t="s">
        <v>342</v>
      </c>
      <c r="B50" s="63">
        <f t="shared" si="5"/>
        <v>0</v>
      </c>
      <c r="C50" s="67">
        <f t="shared" si="6"/>
        <v>0</v>
      </c>
      <c r="D50" s="68"/>
      <c r="E50" s="68"/>
      <c r="F50" s="68"/>
      <c r="G50" s="68"/>
      <c r="H50" s="67">
        <f t="shared" si="7"/>
        <v>0</v>
      </c>
      <c r="I50" s="68"/>
      <c r="J50" s="68"/>
      <c r="K50" s="68"/>
      <c r="L50" s="69"/>
    </row>
    <row r="51" spans="1:12" ht="24.95" customHeight="1">
      <c r="A51" s="70" t="s">
        <v>132</v>
      </c>
      <c r="B51" s="63">
        <f t="shared" si="5"/>
        <v>0</v>
      </c>
      <c r="C51" s="67">
        <f t="shared" si="6"/>
        <v>40</v>
      </c>
      <c r="D51" s="68">
        <v>0</v>
      </c>
      <c r="E51" s="68">
        <v>0</v>
      </c>
      <c r="F51" s="68">
        <v>40</v>
      </c>
      <c r="G51" s="68">
        <v>0</v>
      </c>
      <c r="H51" s="67">
        <f t="shared" si="7"/>
        <v>40</v>
      </c>
      <c r="I51" s="68">
        <v>0</v>
      </c>
      <c r="J51" s="68">
        <v>0</v>
      </c>
      <c r="K51" s="68">
        <v>40</v>
      </c>
      <c r="L51" s="69">
        <v>0</v>
      </c>
    </row>
    <row r="52" spans="1:12" ht="24.95" customHeight="1">
      <c r="A52" s="71" t="s">
        <v>343</v>
      </c>
      <c r="B52" s="63">
        <f t="shared" si="5"/>
        <v>0</v>
      </c>
      <c r="C52" s="67">
        <f t="shared" si="6"/>
        <v>0</v>
      </c>
      <c r="D52" s="68"/>
      <c r="E52" s="68"/>
      <c r="F52" s="68"/>
      <c r="G52" s="68"/>
      <c r="H52" s="67">
        <f t="shared" si="7"/>
        <v>0</v>
      </c>
      <c r="I52" s="68"/>
      <c r="J52" s="68"/>
      <c r="K52" s="68"/>
      <c r="L52" s="69"/>
    </row>
    <row r="53" spans="1:12" ht="24.95" customHeight="1">
      <c r="A53" s="71" t="s">
        <v>344</v>
      </c>
      <c r="B53" s="63">
        <f t="shared" si="5"/>
        <v>0</v>
      </c>
      <c r="C53" s="67">
        <f t="shared" si="6"/>
        <v>0</v>
      </c>
      <c r="D53" s="68"/>
      <c r="E53" s="68"/>
      <c r="F53" s="68"/>
      <c r="G53" s="68"/>
      <c r="H53" s="67">
        <f t="shared" si="7"/>
        <v>0</v>
      </c>
      <c r="I53" s="68"/>
      <c r="J53" s="68"/>
      <c r="K53" s="68"/>
      <c r="L53" s="69"/>
    </row>
    <row r="54" spans="1:12" ht="24.95" customHeight="1">
      <c r="A54" s="71" t="s">
        <v>345</v>
      </c>
      <c r="B54" s="63">
        <f t="shared" si="5"/>
        <v>0</v>
      </c>
      <c r="C54" s="67">
        <f t="shared" si="6"/>
        <v>0</v>
      </c>
      <c r="D54" s="68"/>
      <c r="E54" s="68"/>
      <c r="F54" s="68"/>
      <c r="G54" s="68"/>
      <c r="H54" s="67">
        <f t="shared" si="7"/>
        <v>0</v>
      </c>
      <c r="I54" s="68"/>
      <c r="J54" s="68"/>
      <c r="K54" s="68"/>
      <c r="L54" s="69"/>
    </row>
    <row r="55" spans="1:12" ht="24.95" customHeight="1">
      <c r="A55" s="71" t="s">
        <v>346</v>
      </c>
      <c r="B55" s="63">
        <f t="shared" si="5"/>
        <v>0</v>
      </c>
      <c r="C55" s="67">
        <f t="shared" si="6"/>
        <v>0</v>
      </c>
      <c r="D55" s="68"/>
      <c r="E55" s="68"/>
      <c r="F55" s="68"/>
      <c r="G55" s="68"/>
      <c r="H55" s="67">
        <f t="shared" si="7"/>
        <v>0</v>
      </c>
      <c r="I55" s="68"/>
      <c r="J55" s="68"/>
      <c r="K55" s="68"/>
      <c r="L55" s="69"/>
    </row>
    <row r="56" spans="1:12" ht="24.95" customHeight="1">
      <c r="A56" s="71" t="s">
        <v>347</v>
      </c>
      <c r="B56" s="63">
        <f t="shared" si="5"/>
        <v>0</v>
      </c>
      <c r="C56" s="67">
        <f t="shared" si="6"/>
        <v>0</v>
      </c>
      <c r="D56" s="68"/>
      <c r="E56" s="68"/>
      <c r="F56" s="68"/>
      <c r="G56" s="68"/>
      <c r="H56" s="67">
        <f t="shared" si="7"/>
        <v>0</v>
      </c>
      <c r="I56" s="68"/>
      <c r="J56" s="68"/>
      <c r="K56" s="68"/>
      <c r="L56" s="69"/>
    </row>
    <row r="57" spans="1:12" ht="24.95" customHeight="1">
      <c r="A57" s="71" t="s">
        <v>348</v>
      </c>
      <c r="B57" s="63">
        <f t="shared" si="5"/>
        <v>0</v>
      </c>
      <c r="C57" s="67">
        <f t="shared" si="6"/>
        <v>0</v>
      </c>
      <c r="D57" s="68"/>
      <c r="E57" s="68"/>
      <c r="F57" s="68"/>
      <c r="G57" s="68"/>
      <c r="H57" s="67">
        <f t="shared" si="7"/>
        <v>0</v>
      </c>
      <c r="I57" s="68"/>
      <c r="J57" s="68"/>
      <c r="K57" s="68"/>
      <c r="L57" s="69"/>
    </row>
    <row r="58" spans="1:12" ht="24.95" customHeight="1" thickBot="1">
      <c r="A58" s="73" t="s">
        <v>349</v>
      </c>
      <c r="B58" s="74">
        <f t="shared" si="5"/>
        <v>0</v>
      </c>
      <c r="C58" s="75">
        <f t="shared" si="6"/>
        <v>0</v>
      </c>
      <c r="D58" s="76"/>
      <c r="E58" s="76"/>
      <c r="F58" s="76"/>
      <c r="G58" s="76"/>
      <c r="H58" s="75">
        <f t="shared" si="7"/>
        <v>0</v>
      </c>
      <c r="I58" s="76"/>
      <c r="J58" s="76"/>
      <c r="K58" s="76"/>
      <c r="L58" s="77"/>
    </row>
  </sheetData>
  <mergeCells count="11">
    <mergeCell ref="A31:L31"/>
    <mergeCell ref="A32:A33"/>
    <mergeCell ref="B32:B33"/>
    <mergeCell ref="C32:G32"/>
    <mergeCell ref="H32:L32"/>
    <mergeCell ref="A1:L1"/>
    <mergeCell ref="A2:A3"/>
    <mergeCell ref="B2:B3"/>
    <mergeCell ref="C2:G2"/>
    <mergeCell ref="H2:L2"/>
    <mergeCell ref="A30:L30"/>
  </mergeCells>
  <phoneticPr fontId="33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7"/>
  <sheetViews>
    <sheetView view="pageBreakPreview" topLeftCell="B1" zoomScale="55" zoomScaleNormal="55" zoomScaleSheetLayoutView="55" workbookViewId="0">
      <pane ySplit="4" topLeftCell="A5" activePane="bottomLeft" state="frozen"/>
      <selection pane="bottomLeft" sqref="A1:S1"/>
    </sheetView>
  </sheetViews>
  <sheetFormatPr defaultRowHeight="13.5"/>
  <cols>
    <col min="1" max="1" width="16" style="54" hidden="1" customWidth="1"/>
    <col min="2" max="2" width="20.88671875" style="53" bestFit="1" customWidth="1"/>
    <col min="3" max="3" width="16.21875" style="53" customWidth="1"/>
    <col min="4" max="6" width="8.88671875" style="53" customWidth="1"/>
    <col min="7" max="7" width="12" style="53" customWidth="1"/>
    <col min="8" max="8" width="13.5546875" style="53" bestFit="1" customWidth="1"/>
    <col min="9" max="9" width="15.33203125" style="53" customWidth="1"/>
    <col min="10" max="11" width="8.88671875" style="53" customWidth="1"/>
    <col min="12" max="12" width="11.6640625" style="56" bestFit="1" customWidth="1"/>
    <col min="13" max="13" width="10.44140625" style="53" customWidth="1"/>
    <col min="14" max="15" width="8.88671875" style="53" customWidth="1"/>
    <col min="16" max="17" width="11.44140625" style="52" customWidth="1"/>
    <col min="18" max="18" width="12.6640625" style="52" bestFit="1" customWidth="1"/>
    <col min="19" max="19" width="12.44140625" style="52" bestFit="1" customWidth="1"/>
    <col min="20" max="20" width="8.88671875" style="52"/>
    <col min="21" max="21" width="10.21875" style="52" bestFit="1" customWidth="1"/>
    <col min="22" max="16384" width="8.88671875" style="53"/>
  </cols>
  <sheetData>
    <row r="1" spans="1:22" ht="39.75" customHeight="1">
      <c r="A1" s="312" t="s">
        <v>364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</row>
    <row r="2" spans="1:22" ht="33" customHeight="1">
      <c r="A2" s="306" t="s">
        <v>0</v>
      </c>
      <c r="B2" s="306"/>
      <c r="C2" s="306"/>
      <c r="D2" s="306"/>
      <c r="E2" s="311" t="s">
        <v>1</v>
      </c>
      <c r="F2" s="311"/>
      <c r="G2" s="311"/>
      <c r="H2" s="311" t="s">
        <v>2</v>
      </c>
      <c r="I2" s="306"/>
      <c r="J2" s="306" t="s">
        <v>3</v>
      </c>
      <c r="K2" s="306"/>
      <c r="L2" s="7" t="s">
        <v>4</v>
      </c>
      <c r="M2" s="300" t="s">
        <v>5</v>
      </c>
      <c r="N2" s="300"/>
      <c r="O2" s="300"/>
      <c r="P2" s="303" t="s">
        <v>22</v>
      </c>
      <c r="Q2" s="303" t="s">
        <v>17</v>
      </c>
      <c r="R2" s="303" t="s">
        <v>18</v>
      </c>
      <c r="S2" s="313" t="s">
        <v>6</v>
      </c>
      <c r="T2" s="303" t="s">
        <v>24</v>
      </c>
      <c r="U2" s="303" t="s">
        <v>25</v>
      </c>
    </row>
    <row r="3" spans="1:22" ht="19.5" customHeight="1">
      <c r="A3" s="305" t="s">
        <v>15</v>
      </c>
      <c r="B3" s="305" t="s">
        <v>15</v>
      </c>
      <c r="C3" s="307" t="s">
        <v>23</v>
      </c>
      <c r="D3" s="309" t="s">
        <v>16</v>
      </c>
      <c r="E3" s="311"/>
      <c r="F3" s="311"/>
      <c r="G3" s="311"/>
      <c r="H3" s="306" t="s">
        <v>7</v>
      </c>
      <c r="I3" s="306" t="s">
        <v>8</v>
      </c>
      <c r="J3" s="311" t="s">
        <v>9</v>
      </c>
      <c r="K3" s="311" t="s">
        <v>10</v>
      </c>
      <c r="L3" s="298" t="s">
        <v>11</v>
      </c>
      <c r="M3" s="299" t="s">
        <v>12</v>
      </c>
      <c r="N3" s="300" t="s">
        <v>13</v>
      </c>
      <c r="O3" s="300"/>
      <c r="P3" s="304"/>
      <c r="Q3" s="304"/>
      <c r="R3" s="304"/>
      <c r="S3" s="304"/>
      <c r="T3" s="304"/>
      <c r="U3" s="304"/>
    </row>
    <row r="4" spans="1:22" ht="35.25" customHeight="1">
      <c r="A4" s="306"/>
      <c r="B4" s="306"/>
      <c r="C4" s="308"/>
      <c r="D4" s="310"/>
      <c r="E4" s="311"/>
      <c r="F4" s="311"/>
      <c r="G4" s="311"/>
      <c r="H4" s="306"/>
      <c r="I4" s="306"/>
      <c r="J4" s="306"/>
      <c r="K4" s="306"/>
      <c r="L4" s="298"/>
      <c r="M4" s="299"/>
      <c r="N4" s="1" t="s">
        <v>365</v>
      </c>
      <c r="O4" s="1" t="s">
        <v>366</v>
      </c>
      <c r="P4" s="304"/>
      <c r="Q4" s="304"/>
      <c r="R4" s="304"/>
      <c r="S4" s="304"/>
      <c r="T4" s="304"/>
      <c r="U4" s="304"/>
    </row>
    <row r="5" spans="1:22" s="4" customFormat="1" ht="24.95" customHeight="1">
      <c r="A5" s="119"/>
      <c r="B5" s="301" t="s">
        <v>169</v>
      </c>
      <c r="C5" s="134" t="s">
        <v>28</v>
      </c>
      <c r="D5" s="154" t="s">
        <v>34</v>
      </c>
      <c r="E5" s="175" t="s">
        <v>158</v>
      </c>
      <c r="F5" s="176"/>
      <c r="G5" s="177"/>
      <c r="H5" s="154" t="s">
        <v>350</v>
      </c>
      <c r="I5" s="154" t="s">
        <v>351</v>
      </c>
      <c r="J5" s="134" t="s">
        <v>19</v>
      </c>
      <c r="K5" s="134" t="s">
        <v>20</v>
      </c>
      <c r="L5" s="8">
        <v>84.913200000000003</v>
      </c>
      <c r="M5" s="6">
        <v>352</v>
      </c>
      <c r="N5" s="94" t="s">
        <v>307</v>
      </c>
      <c r="O5" s="95"/>
      <c r="P5" s="128" t="s">
        <v>159</v>
      </c>
      <c r="Q5" s="128" t="s">
        <v>160</v>
      </c>
      <c r="R5" s="128" t="s">
        <v>161</v>
      </c>
      <c r="S5" s="128" t="s">
        <v>74</v>
      </c>
      <c r="T5" s="128" t="s">
        <v>162</v>
      </c>
      <c r="U5" s="128" t="s">
        <v>111</v>
      </c>
      <c r="V5" s="272"/>
    </row>
    <row r="6" spans="1:22" s="4" customFormat="1" ht="24.95" customHeight="1">
      <c r="A6" s="119"/>
      <c r="B6" s="302"/>
      <c r="C6" s="135"/>
      <c r="D6" s="150"/>
      <c r="E6" s="151"/>
      <c r="F6" s="152"/>
      <c r="G6" s="153"/>
      <c r="H6" s="150"/>
      <c r="I6" s="150"/>
      <c r="J6" s="135"/>
      <c r="K6" s="135"/>
      <c r="L6" s="8">
        <v>84.785600000000002</v>
      </c>
      <c r="M6" s="6">
        <v>218</v>
      </c>
      <c r="N6" s="96"/>
      <c r="O6" s="97"/>
      <c r="P6" s="129"/>
      <c r="Q6" s="129"/>
      <c r="R6" s="129"/>
      <c r="S6" s="129"/>
      <c r="T6" s="129"/>
      <c r="U6" s="129"/>
      <c r="V6" s="273"/>
    </row>
    <row r="7" spans="1:22" s="4" customFormat="1" ht="24.95" customHeight="1">
      <c r="A7" s="119"/>
      <c r="B7" s="302"/>
      <c r="C7" s="135"/>
      <c r="D7" s="150"/>
      <c r="E7" s="151"/>
      <c r="F7" s="152"/>
      <c r="G7" s="153"/>
      <c r="H7" s="150"/>
      <c r="I7" s="150"/>
      <c r="J7" s="135"/>
      <c r="K7" s="135"/>
      <c r="L7" s="8">
        <v>116.4552</v>
      </c>
      <c r="M7" s="6">
        <v>146</v>
      </c>
      <c r="N7" s="96"/>
      <c r="O7" s="97"/>
      <c r="P7" s="129"/>
      <c r="Q7" s="129"/>
      <c r="R7" s="129"/>
      <c r="S7" s="129"/>
      <c r="T7" s="129"/>
      <c r="U7" s="129"/>
      <c r="V7" s="273"/>
    </row>
    <row r="8" spans="1:22" s="4" customFormat="1" ht="24.95" customHeight="1">
      <c r="A8" s="119"/>
      <c r="B8" s="302"/>
      <c r="C8" s="135"/>
      <c r="D8" s="150"/>
      <c r="E8" s="151"/>
      <c r="F8" s="152"/>
      <c r="G8" s="153"/>
      <c r="H8" s="155"/>
      <c r="I8" s="155"/>
      <c r="J8" s="136"/>
      <c r="K8" s="136"/>
      <c r="L8" s="8">
        <v>117.4509</v>
      </c>
      <c r="M8" s="6">
        <v>158</v>
      </c>
      <c r="N8" s="98"/>
      <c r="O8" s="99"/>
      <c r="P8" s="129"/>
      <c r="Q8" s="129"/>
      <c r="R8" s="129"/>
      <c r="S8" s="129"/>
      <c r="T8" s="129"/>
      <c r="U8" s="129"/>
      <c r="V8" s="273"/>
    </row>
    <row r="9" spans="1:22" s="4" customFormat="1" ht="24.95" customHeight="1">
      <c r="A9" s="119"/>
      <c r="B9" s="302"/>
      <c r="C9" s="135"/>
      <c r="D9" s="150"/>
      <c r="E9" s="178"/>
      <c r="F9" s="179"/>
      <c r="G9" s="180"/>
      <c r="H9" s="204" t="s">
        <v>14</v>
      </c>
      <c r="I9" s="205"/>
      <c r="J9" s="205"/>
      <c r="K9" s="205"/>
      <c r="L9" s="206"/>
      <c r="M9" s="5">
        <f>SUM(M5:M8)</f>
        <v>874</v>
      </c>
      <c r="N9" s="5">
        <f>SUM(N5:N8)</f>
        <v>0</v>
      </c>
      <c r="O9" s="5">
        <f>SUM(O5:O8)</f>
        <v>0</v>
      </c>
      <c r="P9" s="130"/>
      <c r="Q9" s="130"/>
      <c r="R9" s="130"/>
      <c r="S9" s="130"/>
      <c r="T9" s="130"/>
      <c r="U9" s="130"/>
      <c r="V9" s="273"/>
    </row>
    <row r="10" spans="1:22" s="4" customFormat="1" ht="24.95" customHeight="1">
      <c r="A10" s="119"/>
      <c r="B10" s="302"/>
      <c r="C10" s="135"/>
      <c r="D10" s="150"/>
      <c r="E10" s="175" t="s">
        <v>163</v>
      </c>
      <c r="F10" s="176"/>
      <c r="G10" s="177"/>
      <c r="H10" s="154" t="s">
        <v>350</v>
      </c>
      <c r="I10" s="154" t="s">
        <v>350</v>
      </c>
      <c r="J10" s="134" t="s">
        <v>19</v>
      </c>
      <c r="K10" s="134" t="s">
        <v>20</v>
      </c>
      <c r="L10" s="8">
        <v>84.913700000000006</v>
      </c>
      <c r="M10" s="6">
        <v>58</v>
      </c>
      <c r="N10" s="94" t="s">
        <v>307</v>
      </c>
      <c r="O10" s="95"/>
      <c r="P10" s="128" t="s">
        <v>159</v>
      </c>
      <c r="Q10" s="128" t="s">
        <v>160</v>
      </c>
      <c r="R10" s="128" t="s">
        <v>161</v>
      </c>
      <c r="S10" s="128" t="s">
        <v>74</v>
      </c>
      <c r="T10" s="128" t="s">
        <v>162</v>
      </c>
      <c r="U10" s="128" t="s">
        <v>111</v>
      </c>
      <c r="V10" s="272"/>
    </row>
    <row r="11" spans="1:22" s="4" customFormat="1" ht="24.95" customHeight="1">
      <c r="A11" s="119"/>
      <c r="B11" s="302"/>
      <c r="C11" s="135"/>
      <c r="D11" s="150"/>
      <c r="E11" s="151"/>
      <c r="F11" s="152"/>
      <c r="G11" s="153"/>
      <c r="H11" s="150"/>
      <c r="I11" s="150"/>
      <c r="J11" s="135"/>
      <c r="K11" s="135"/>
      <c r="L11" s="8">
        <v>84.913200000000003</v>
      </c>
      <c r="M11" s="6">
        <v>226</v>
      </c>
      <c r="N11" s="96"/>
      <c r="O11" s="97"/>
      <c r="P11" s="129"/>
      <c r="Q11" s="129"/>
      <c r="R11" s="129"/>
      <c r="S11" s="129"/>
      <c r="T11" s="129"/>
      <c r="U11" s="129"/>
      <c r="V11" s="273"/>
    </row>
    <row r="12" spans="1:22" s="4" customFormat="1" ht="24.95" customHeight="1">
      <c r="A12" s="119"/>
      <c r="B12" s="302"/>
      <c r="C12" s="135"/>
      <c r="D12" s="150"/>
      <c r="E12" s="151"/>
      <c r="F12" s="152"/>
      <c r="G12" s="153"/>
      <c r="H12" s="150"/>
      <c r="I12" s="150"/>
      <c r="J12" s="135"/>
      <c r="K12" s="135"/>
      <c r="L12" s="8">
        <v>84.785600000000002</v>
      </c>
      <c r="M12" s="6">
        <v>58</v>
      </c>
      <c r="N12" s="96"/>
      <c r="O12" s="97"/>
      <c r="P12" s="129"/>
      <c r="Q12" s="129"/>
      <c r="R12" s="129"/>
      <c r="S12" s="129"/>
      <c r="T12" s="129"/>
      <c r="U12" s="129"/>
      <c r="V12" s="273"/>
    </row>
    <row r="13" spans="1:22" s="4" customFormat="1" ht="24.95" customHeight="1">
      <c r="A13" s="119"/>
      <c r="B13" s="302"/>
      <c r="C13" s="135"/>
      <c r="D13" s="150"/>
      <c r="E13" s="151"/>
      <c r="F13" s="152"/>
      <c r="G13" s="153"/>
      <c r="H13" s="150"/>
      <c r="I13" s="150"/>
      <c r="J13" s="135"/>
      <c r="K13" s="135"/>
      <c r="L13" s="8">
        <v>116.4552</v>
      </c>
      <c r="M13" s="6">
        <v>56</v>
      </c>
      <c r="N13" s="96"/>
      <c r="O13" s="97"/>
      <c r="P13" s="129"/>
      <c r="Q13" s="129"/>
      <c r="R13" s="129"/>
      <c r="S13" s="129"/>
      <c r="T13" s="129"/>
      <c r="U13" s="129"/>
      <c r="V13" s="273"/>
    </row>
    <row r="14" spans="1:22" s="4" customFormat="1" ht="24.95" customHeight="1">
      <c r="A14" s="119"/>
      <c r="B14" s="302"/>
      <c r="C14" s="135"/>
      <c r="D14" s="150"/>
      <c r="E14" s="151"/>
      <c r="F14" s="152"/>
      <c r="G14" s="153"/>
      <c r="H14" s="155"/>
      <c r="I14" s="155"/>
      <c r="J14" s="136"/>
      <c r="K14" s="136"/>
      <c r="L14" s="8">
        <v>117.4509</v>
      </c>
      <c r="M14" s="6">
        <v>56</v>
      </c>
      <c r="N14" s="98"/>
      <c r="O14" s="99"/>
      <c r="P14" s="129"/>
      <c r="Q14" s="129"/>
      <c r="R14" s="129"/>
      <c r="S14" s="129"/>
      <c r="T14" s="129"/>
      <c r="U14" s="129"/>
      <c r="V14" s="273"/>
    </row>
    <row r="15" spans="1:22" s="4" customFormat="1" ht="24.95" customHeight="1">
      <c r="A15" s="119"/>
      <c r="B15" s="302"/>
      <c r="C15" s="135"/>
      <c r="D15" s="150"/>
      <c r="E15" s="178"/>
      <c r="F15" s="179"/>
      <c r="G15" s="180"/>
      <c r="H15" s="204" t="s">
        <v>14</v>
      </c>
      <c r="I15" s="205"/>
      <c r="J15" s="205"/>
      <c r="K15" s="205"/>
      <c r="L15" s="206"/>
      <c r="M15" s="5">
        <f>SUM(M10:M14)</f>
        <v>454</v>
      </c>
      <c r="N15" s="5">
        <f>SUM(N10:N14)</f>
        <v>0</v>
      </c>
      <c r="O15" s="5">
        <f>SUM(O10:O14)</f>
        <v>0</v>
      </c>
      <c r="P15" s="130"/>
      <c r="Q15" s="130"/>
      <c r="R15" s="130"/>
      <c r="S15" s="130"/>
      <c r="T15" s="130"/>
      <c r="U15" s="130"/>
      <c r="V15" s="273"/>
    </row>
    <row r="16" spans="1:22" s="4" customFormat="1" ht="24.95" customHeight="1">
      <c r="A16" s="119"/>
      <c r="B16" s="302"/>
      <c r="C16" s="135"/>
      <c r="D16" s="150"/>
      <c r="E16" s="175" t="s">
        <v>164</v>
      </c>
      <c r="F16" s="176"/>
      <c r="G16" s="177"/>
      <c r="H16" s="154" t="s">
        <v>352</v>
      </c>
      <c r="I16" s="154" t="s">
        <v>352</v>
      </c>
      <c r="J16" s="134" t="s">
        <v>19</v>
      </c>
      <c r="K16" s="134" t="s">
        <v>20</v>
      </c>
      <c r="L16" s="35">
        <v>84.948999999999998</v>
      </c>
      <c r="M16" s="36">
        <v>433</v>
      </c>
      <c r="N16" s="94" t="s">
        <v>307</v>
      </c>
      <c r="O16" s="95"/>
      <c r="P16" s="128" t="s">
        <v>165</v>
      </c>
      <c r="Q16" s="128" t="s">
        <v>166</v>
      </c>
      <c r="R16" s="128" t="s">
        <v>167</v>
      </c>
      <c r="S16" s="128" t="s">
        <v>74</v>
      </c>
      <c r="T16" s="128" t="s">
        <v>162</v>
      </c>
      <c r="U16" s="128" t="s">
        <v>111</v>
      </c>
      <c r="V16" s="272"/>
    </row>
    <row r="17" spans="1:22" s="4" customFormat="1" ht="24.95" customHeight="1">
      <c r="A17" s="119"/>
      <c r="B17" s="302"/>
      <c r="C17" s="135"/>
      <c r="D17" s="150"/>
      <c r="E17" s="151"/>
      <c r="F17" s="152"/>
      <c r="G17" s="153"/>
      <c r="H17" s="150"/>
      <c r="I17" s="150"/>
      <c r="J17" s="135"/>
      <c r="K17" s="135"/>
      <c r="L17" s="35">
        <v>84.856099999999998</v>
      </c>
      <c r="M17" s="36">
        <v>313</v>
      </c>
      <c r="N17" s="96"/>
      <c r="O17" s="97"/>
      <c r="P17" s="129"/>
      <c r="Q17" s="129"/>
      <c r="R17" s="129"/>
      <c r="S17" s="129"/>
      <c r="T17" s="129"/>
      <c r="U17" s="129"/>
      <c r="V17" s="273"/>
    </row>
    <row r="18" spans="1:22" s="4" customFormat="1" ht="24.95" customHeight="1">
      <c r="A18" s="119"/>
      <c r="B18" s="302"/>
      <c r="C18" s="135"/>
      <c r="D18" s="150"/>
      <c r="E18" s="151"/>
      <c r="F18" s="152"/>
      <c r="G18" s="153"/>
      <c r="H18" s="150"/>
      <c r="I18" s="150"/>
      <c r="J18" s="135"/>
      <c r="K18" s="135"/>
      <c r="L18" s="35">
        <v>84.8</v>
      </c>
      <c r="M18" s="36">
        <v>298</v>
      </c>
      <c r="N18" s="96"/>
      <c r="O18" s="97"/>
      <c r="P18" s="129"/>
      <c r="Q18" s="129"/>
      <c r="R18" s="129"/>
      <c r="S18" s="129"/>
      <c r="T18" s="129"/>
      <c r="U18" s="129"/>
      <c r="V18" s="273"/>
    </row>
    <row r="19" spans="1:22" s="4" customFormat="1" ht="24.95" customHeight="1">
      <c r="A19" s="119"/>
      <c r="B19" s="302"/>
      <c r="C19" s="135"/>
      <c r="D19" s="150"/>
      <c r="E19" s="151"/>
      <c r="F19" s="152"/>
      <c r="G19" s="153"/>
      <c r="H19" s="150"/>
      <c r="I19" s="150"/>
      <c r="J19" s="135"/>
      <c r="K19" s="135"/>
      <c r="L19" s="35">
        <v>84.873000000000005</v>
      </c>
      <c r="M19" s="36">
        <v>76</v>
      </c>
      <c r="N19" s="96"/>
      <c r="O19" s="97"/>
      <c r="P19" s="129"/>
      <c r="Q19" s="129"/>
      <c r="R19" s="129"/>
      <c r="S19" s="129"/>
      <c r="T19" s="129"/>
      <c r="U19" s="129"/>
      <c r="V19" s="273"/>
    </row>
    <row r="20" spans="1:22" s="4" customFormat="1" ht="24.95" customHeight="1">
      <c r="A20" s="119"/>
      <c r="B20" s="302"/>
      <c r="C20" s="135"/>
      <c r="D20" s="150"/>
      <c r="E20" s="151"/>
      <c r="F20" s="152"/>
      <c r="G20" s="153"/>
      <c r="H20" s="150"/>
      <c r="I20" s="150"/>
      <c r="J20" s="135"/>
      <c r="K20" s="135"/>
      <c r="L20" s="35">
        <v>99.949299999999994</v>
      </c>
      <c r="M20" s="36">
        <v>155</v>
      </c>
      <c r="N20" s="96"/>
      <c r="O20" s="97"/>
      <c r="P20" s="129"/>
      <c r="Q20" s="129"/>
      <c r="R20" s="129"/>
      <c r="S20" s="129"/>
      <c r="T20" s="129"/>
      <c r="U20" s="129"/>
      <c r="V20" s="273"/>
    </row>
    <row r="21" spans="1:22" s="4" customFormat="1" ht="24.95" customHeight="1">
      <c r="A21" s="119"/>
      <c r="B21" s="302"/>
      <c r="C21" s="135"/>
      <c r="D21" s="150"/>
      <c r="E21" s="151"/>
      <c r="F21" s="152"/>
      <c r="G21" s="153"/>
      <c r="H21" s="150"/>
      <c r="I21" s="150"/>
      <c r="J21" s="135"/>
      <c r="K21" s="135"/>
      <c r="L21" s="35">
        <v>99.699399999999997</v>
      </c>
      <c r="M21" s="36">
        <v>112</v>
      </c>
      <c r="N21" s="96"/>
      <c r="O21" s="97"/>
      <c r="P21" s="129"/>
      <c r="Q21" s="129"/>
      <c r="R21" s="129"/>
      <c r="S21" s="129"/>
      <c r="T21" s="129"/>
      <c r="U21" s="129"/>
      <c r="V21" s="273"/>
    </row>
    <row r="22" spans="1:22" s="4" customFormat="1" ht="24.95" customHeight="1">
      <c r="A22" s="119"/>
      <c r="B22" s="302"/>
      <c r="C22" s="135"/>
      <c r="D22" s="150"/>
      <c r="E22" s="151"/>
      <c r="F22" s="152"/>
      <c r="G22" s="153"/>
      <c r="H22" s="155"/>
      <c r="I22" s="155"/>
      <c r="J22" s="136"/>
      <c r="K22" s="136"/>
      <c r="L22" s="35">
        <v>99.896500000000003</v>
      </c>
      <c r="M22" s="36">
        <v>210</v>
      </c>
      <c r="N22" s="98"/>
      <c r="O22" s="99"/>
      <c r="P22" s="129"/>
      <c r="Q22" s="129"/>
      <c r="R22" s="129"/>
      <c r="S22" s="129"/>
      <c r="T22" s="129"/>
      <c r="U22" s="129"/>
      <c r="V22" s="273"/>
    </row>
    <row r="23" spans="1:22" s="4" customFormat="1" ht="24.95" customHeight="1">
      <c r="A23" s="119"/>
      <c r="B23" s="302"/>
      <c r="C23" s="135"/>
      <c r="D23" s="150"/>
      <c r="E23" s="178"/>
      <c r="F23" s="179"/>
      <c r="G23" s="180"/>
      <c r="H23" s="204" t="s">
        <v>14</v>
      </c>
      <c r="I23" s="205"/>
      <c r="J23" s="205"/>
      <c r="K23" s="205"/>
      <c r="L23" s="206"/>
      <c r="M23" s="5">
        <f>SUM(M16:M22)</f>
        <v>1597</v>
      </c>
      <c r="N23" s="5">
        <f>SUM(N16:N22)</f>
        <v>0</v>
      </c>
      <c r="O23" s="5">
        <f>SUM(O16:O22)</f>
        <v>0</v>
      </c>
      <c r="P23" s="130"/>
      <c r="Q23" s="130"/>
      <c r="R23" s="130"/>
      <c r="S23" s="130"/>
      <c r="T23" s="130"/>
      <c r="U23" s="130"/>
      <c r="V23" s="273"/>
    </row>
    <row r="24" spans="1:22" s="4" customFormat="1" ht="24.95" customHeight="1">
      <c r="A24" s="119"/>
      <c r="B24" s="302"/>
      <c r="C24" s="135"/>
      <c r="D24" s="150"/>
      <c r="E24" s="175" t="s">
        <v>168</v>
      </c>
      <c r="F24" s="176"/>
      <c r="G24" s="177"/>
      <c r="H24" s="154" t="s">
        <v>352</v>
      </c>
      <c r="I24" s="154" t="s">
        <v>352</v>
      </c>
      <c r="J24" s="134" t="s">
        <v>19</v>
      </c>
      <c r="K24" s="134" t="s">
        <v>20</v>
      </c>
      <c r="L24" s="8">
        <v>84.948999999999998</v>
      </c>
      <c r="M24" s="6">
        <v>276</v>
      </c>
      <c r="N24" s="94" t="s">
        <v>307</v>
      </c>
      <c r="O24" s="95"/>
      <c r="P24" s="128" t="s">
        <v>165</v>
      </c>
      <c r="Q24" s="128" t="s">
        <v>166</v>
      </c>
      <c r="R24" s="128" t="s">
        <v>167</v>
      </c>
      <c r="S24" s="128" t="s">
        <v>74</v>
      </c>
      <c r="T24" s="128" t="s">
        <v>162</v>
      </c>
      <c r="U24" s="128" t="s">
        <v>111</v>
      </c>
      <c r="V24" s="272"/>
    </row>
    <row r="25" spans="1:22" s="4" customFormat="1" ht="24.95" customHeight="1">
      <c r="A25" s="119"/>
      <c r="B25" s="302"/>
      <c r="C25" s="135"/>
      <c r="D25" s="150"/>
      <c r="E25" s="151"/>
      <c r="F25" s="152"/>
      <c r="G25" s="153"/>
      <c r="H25" s="150"/>
      <c r="I25" s="150"/>
      <c r="J25" s="135"/>
      <c r="K25" s="135"/>
      <c r="L25" s="8">
        <v>84.856099999999998</v>
      </c>
      <c r="M25" s="6">
        <v>205</v>
      </c>
      <c r="N25" s="96"/>
      <c r="O25" s="97"/>
      <c r="P25" s="129"/>
      <c r="Q25" s="129"/>
      <c r="R25" s="129"/>
      <c r="S25" s="129"/>
      <c r="T25" s="129"/>
      <c r="U25" s="129"/>
      <c r="V25" s="273"/>
    </row>
    <row r="26" spans="1:22" s="4" customFormat="1" ht="24.95" customHeight="1">
      <c r="A26" s="119"/>
      <c r="B26" s="302"/>
      <c r="C26" s="135"/>
      <c r="D26" s="150"/>
      <c r="E26" s="151"/>
      <c r="F26" s="152"/>
      <c r="G26" s="153"/>
      <c r="H26" s="155"/>
      <c r="I26" s="155"/>
      <c r="J26" s="136"/>
      <c r="K26" s="136"/>
      <c r="L26" s="8">
        <v>84.8</v>
      </c>
      <c r="M26" s="6">
        <v>114</v>
      </c>
      <c r="N26" s="98"/>
      <c r="O26" s="99"/>
      <c r="P26" s="129"/>
      <c r="Q26" s="129"/>
      <c r="R26" s="129"/>
      <c r="S26" s="129"/>
      <c r="T26" s="129"/>
      <c r="U26" s="129"/>
      <c r="V26" s="273"/>
    </row>
    <row r="27" spans="1:22" s="4" customFormat="1" ht="24.95" customHeight="1">
      <c r="A27" s="119"/>
      <c r="B27" s="302"/>
      <c r="C27" s="135"/>
      <c r="D27" s="150"/>
      <c r="E27" s="178"/>
      <c r="F27" s="179"/>
      <c r="G27" s="180"/>
      <c r="H27" s="204" t="s">
        <v>14</v>
      </c>
      <c r="I27" s="205"/>
      <c r="J27" s="205"/>
      <c r="K27" s="205"/>
      <c r="L27" s="206"/>
      <c r="M27" s="5">
        <f>SUM(M24:M26)</f>
        <v>595</v>
      </c>
      <c r="N27" s="5">
        <f>SUM(N24:N26)</f>
        <v>0</v>
      </c>
      <c r="O27" s="5">
        <f>SUM(O24:O26)</f>
        <v>0</v>
      </c>
      <c r="P27" s="130"/>
      <c r="Q27" s="130"/>
      <c r="R27" s="130"/>
      <c r="S27" s="130"/>
      <c r="T27" s="130"/>
      <c r="U27" s="130"/>
      <c r="V27" s="273"/>
    </row>
    <row r="28" spans="1:22" s="4" customFormat="1" ht="24.95" customHeight="1">
      <c r="A28" s="119"/>
      <c r="B28" s="302"/>
      <c r="C28" s="135"/>
      <c r="D28" s="150"/>
      <c r="E28" s="175" t="s">
        <v>266</v>
      </c>
      <c r="F28" s="176"/>
      <c r="G28" s="177"/>
      <c r="H28" s="154" t="s">
        <v>267</v>
      </c>
      <c r="I28" s="154" t="s">
        <v>267</v>
      </c>
      <c r="J28" s="134" t="s">
        <v>30</v>
      </c>
      <c r="K28" s="134" t="s">
        <v>31</v>
      </c>
      <c r="L28" s="35">
        <v>84.992900000000006</v>
      </c>
      <c r="M28" s="36">
        <v>210</v>
      </c>
      <c r="N28" s="94" t="s">
        <v>307</v>
      </c>
      <c r="O28" s="95"/>
      <c r="P28" s="128" t="s">
        <v>268</v>
      </c>
      <c r="Q28" s="128" t="s">
        <v>269</v>
      </c>
      <c r="R28" s="128" t="s">
        <v>270</v>
      </c>
      <c r="S28" s="128" t="s">
        <v>76</v>
      </c>
      <c r="T28" s="128" t="s">
        <v>271</v>
      </c>
      <c r="U28" s="128" t="s">
        <v>272</v>
      </c>
      <c r="V28" s="272"/>
    </row>
    <row r="29" spans="1:22" s="4" customFormat="1" ht="24.95" customHeight="1">
      <c r="A29" s="119"/>
      <c r="B29" s="302"/>
      <c r="C29" s="135"/>
      <c r="D29" s="150"/>
      <c r="E29" s="151"/>
      <c r="F29" s="152"/>
      <c r="G29" s="153"/>
      <c r="H29" s="150"/>
      <c r="I29" s="150"/>
      <c r="J29" s="135"/>
      <c r="K29" s="135"/>
      <c r="L29" s="35">
        <v>84.992900000000006</v>
      </c>
      <c r="M29" s="36">
        <v>74</v>
      </c>
      <c r="N29" s="96"/>
      <c r="O29" s="97"/>
      <c r="P29" s="129"/>
      <c r="Q29" s="129"/>
      <c r="R29" s="129"/>
      <c r="S29" s="129"/>
      <c r="T29" s="129"/>
      <c r="U29" s="129"/>
      <c r="V29" s="273"/>
    </row>
    <row r="30" spans="1:22" s="4" customFormat="1" ht="24.95" customHeight="1">
      <c r="A30" s="119"/>
      <c r="B30" s="302"/>
      <c r="C30" s="135"/>
      <c r="D30" s="150"/>
      <c r="E30" s="151"/>
      <c r="F30" s="152"/>
      <c r="G30" s="153"/>
      <c r="H30" s="150"/>
      <c r="I30" s="150"/>
      <c r="J30" s="135"/>
      <c r="K30" s="135"/>
      <c r="L30" s="35">
        <v>84.960999999999999</v>
      </c>
      <c r="M30" s="36">
        <v>75</v>
      </c>
      <c r="N30" s="96"/>
      <c r="O30" s="97"/>
      <c r="P30" s="129"/>
      <c r="Q30" s="129"/>
      <c r="R30" s="129"/>
      <c r="S30" s="129"/>
      <c r="T30" s="129"/>
      <c r="U30" s="129"/>
      <c r="V30" s="273"/>
    </row>
    <row r="31" spans="1:22" s="4" customFormat="1" ht="24.95" customHeight="1">
      <c r="A31" s="119"/>
      <c r="B31" s="302"/>
      <c r="C31" s="135"/>
      <c r="D31" s="150"/>
      <c r="E31" s="151"/>
      <c r="F31" s="152"/>
      <c r="G31" s="153"/>
      <c r="H31" s="150"/>
      <c r="I31" s="150"/>
      <c r="J31" s="135"/>
      <c r="K31" s="135"/>
      <c r="L31" s="35">
        <v>117.0757</v>
      </c>
      <c r="M31" s="36">
        <v>158</v>
      </c>
      <c r="N31" s="96"/>
      <c r="O31" s="97"/>
      <c r="P31" s="129"/>
      <c r="Q31" s="129"/>
      <c r="R31" s="129"/>
      <c r="S31" s="129"/>
      <c r="T31" s="129"/>
      <c r="U31" s="129"/>
      <c r="V31" s="273"/>
    </row>
    <row r="32" spans="1:22" s="4" customFormat="1" ht="24.95" customHeight="1">
      <c r="A32" s="119"/>
      <c r="B32" s="302"/>
      <c r="C32" s="135"/>
      <c r="D32" s="150"/>
      <c r="E32" s="151"/>
      <c r="F32" s="152"/>
      <c r="G32" s="153"/>
      <c r="H32" s="150"/>
      <c r="I32" s="150"/>
      <c r="J32" s="135"/>
      <c r="K32" s="135"/>
      <c r="L32" s="35">
        <v>148.75800000000001</v>
      </c>
      <c r="M32" s="36">
        <v>1</v>
      </c>
      <c r="N32" s="96"/>
      <c r="O32" s="97"/>
      <c r="P32" s="129"/>
      <c r="Q32" s="129"/>
      <c r="R32" s="129"/>
      <c r="S32" s="129"/>
      <c r="T32" s="129"/>
      <c r="U32" s="129"/>
      <c r="V32" s="273"/>
    </row>
    <row r="33" spans="1:25" s="4" customFormat="1" ht="24.95" customHeight="1">
      <c r="A33" s="119"/>
      <c r="B33" s="302"/>
      <c r="C33" s="135"/>
      <c r="D33" s="150"/>
      <c r="E33" s="151"/>
      <c r="F33" s="152"/>
      <c r="G33" s="153"/>
      <c r="H33" s="150"/>
      <c r="I33" s="150"/>
      <c r="J33" s="135"/>
      <c r="K33" s="135"/>
      <c r="L33" s="35">
        <v>165.321</v>
      </c>
      <c r="M33" s="36">
        <v>2</v>
      </c>
      <c r="N33" s="96"/>
      <c r="O33" s="97"/>
      <c r="P33" s="129"/>
      <c r="Q33" s="129"/>
      <c r="R33" s="129"/>
      <c r="S33" s="129"/>
      <c r="T33" s="129"/>
      <c r="U33" s="129"/>
      <c r="V33" s="273"/>
    </row>
    <row r="34" spans="1:25" s="4" customFormat="1" ht="24.95" customHeight="1">
      <c r="A34" s="119"/>
      <c r="B34" s="302"/>
      <c r="C34" s="135"/>
      <c r="D34" s="150"/>
      <c r="E34" s="151"/>
      <c r="F34" s="152"/>
      <c r="G34" s="153"/>
      <c r="H34" s="155"/>
      <c r="I34" s="155"/>
      <c r="J34" s="136"/>
      <c r="K34" s="136"/>
      <c r="L34" s="35">
        <v>199.64769999999999</v>
      </c>
      <c r="M34" s="36">
        <v>2</v>
      </c>
      <c r="N34" s="98"/>
      <c r="O34" s="99"/>
      <c r="P34" s="129"/>
      <c r="Q34" s="129"/>
      <c r="R34" s="129"/>
      <c r="S34" s="129"/>
      <c r="T34" s="129"/>
      <c r="U34" s="129"/>
      <c r="V34" s="273"/>
    </row>
    <row r="35" spans="1:25" s="4" customFormat="1" ht="24.95" customHeight="1">
      <c r="A35" s="119"/>
      <c r="B35" s="302"/>
      <c r="C35" s="135"/>
      <c r="D35" s="150"/>
      <c r="E35" s="178"/>
      <c r="F35" s="179"/>
      <c r="G35" s="180"/>
      <c r="H35" s="204" t="s">
        <v>14</v>
      </c>
      <c r="I35" s="205"/>
      <c r="J35" s="205"/>
      <c r="K35" s="205"/>
      <c r="L35" s="206"/>
      <c r="M35" s="5">
        <f>SUM(M28:M34)</f>
        <v>522</v>
      </c>
      <c r="N35" s="5">
        <f>SUM(N28:N34)</f>
        <v>0</v>
      </c>
      <c r="O35" s="5">
        <f>SUM(O28:O34)</f>
        <v>0</v>
      </c>
      <c r="P35" s="130"/>
      <c r="Q35" s="130"/>
      <c r="R35" s="130"/>
      <c r="S35" s="130"/>
      <c r="T35" s="130"/>
      <c r="U35" s="130"/>
      <c r="V35" s="273"/>
    </row>
    <row r="36" spans="1:25" s="4" customFormat="1" ht="24.95" customHeight="1">
      <c r="A36" s="120"/>
      <c r="B36" s="235" t="s">
        <v>21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43">
        <f>SUM(M35,M27,M23,M15,M9)</f>
        <v>4042</v>
      </c>
      <c r="N36" s="43">
        <f t="shared" ref="N36:O36" si="0">SUM(N35,N27,N23,N15,N9)</f>
        <v>0</v>
      </c>
      <c r="O36" s="43">
        <f t="shared" si="0"/>
        <v>0</v>
      </c>
      <c r="P36" s="3"/>
      <c r="Q36" s="3"/>
      <c r="R36" s="44"/>
      <c r="S36" s="44"/>
      <c r="T36" s="44"/>
      <c r="U36" s="44"/>
    </row>
    <row r="37" spans="1:25" s="4" customFormat="1" ht="24.95" customHeight="1">
      <c r="A37" s="118"/>
      <c r="B37" s="295" t="s">
        <v>26</v>
      </c>
      <c r="C37" s="134" t="s">
        <v>27</v>
      </c>
      <c r="D37" s="154" t="s">
        <v>32</v>
      </c>
      <c r="E37" s="175" t="s">
        <v>35</v>
      </c>
      <c r="F37" s="176"/>
      <c r="G37" s="177"/>
      <c r="H37" s="154" t="s">
        <v>29</v>
      </c>
      <c r="I37" s="154" t="s">
        <v>29</v>
      </c>
      <c r="J37" s="134" t="s">
        <v>30</v>
      </c>
      <c r="K37" s="134" t="s">
        <v>31</v>
      </c>
      <c r="L37" s="8">
        <v>82.525300000000001</v>
      </c>
      <c r="M37" s="6">
        <v>114</v>
      </c>
      <c r="N37" s="6">
        <v>5</v>
      </c>
      <c r="O37" s="6">
        <v>5</v>
      </c>
      <c r="P37" s="128" t="s">
        <v>38</v>
      </c>
      <c r="Q37" s="128" t="s">
        <v>39</v>
      </c>
      <c r="R37" s="128" t="s">
        <v>40</v>
      </c>
      <c r="S37" s="128" t="s">
        <v>41</v>
      </c>
      <c r="T37" s="128" t="s">
        <v>42</v>
      </c>
      <c r="U37" s="128" t="s">
        <v>30</v>
      </c>
    </row>
    <row r="38" spans="1:25" s="4" customFormat="1" ht="24.95" customHeight="1">
      <c r="A38" s="119"/>
      <c r="B38" s="296"/>
      <c r="C38" s="135"/>
      <c r="D38" s="150"/>
      <c r="E38" s="151"/>
      <c r="F38" s="152"/>
      <c r="G38" s="153"/>
      <c r="H38" s="150"/>
      <c r="I38" s="150"/>
      <c r="J38" s="135"/>
      <c r="K38" s="135"/>
      <c r="L38" s="8">
        <v>74.114800000000002</v>
      </c>
      <c r="M38" s="6">
        <v>154</v>
      </c>
      <c r="N38" s="6">
        <v>0</v>
      </c>
      <c r="O38" s="6">
        <v>0</v>
      </c>
      <c r="P38" s="129"/>
      <c r="Q38" s="129"/>
      <c r="R38" s="129"/>
      <c r="S38" s="129"/>
      <c r="T38" s="129"/>
      <c r="U38" s="129"/>
    </row>
    <row r="39" spans="1:25" s="4" customFormat="1" ht="24.95" customHeight="1">
      <c r="A39" s="119"/>
      <c r="B39" s="296"/>
      <c r="C39" s="135"/>
      <c r="D39" s="150"/>
      <c r="E39" s="151"/>
      <c r="F39" s="152"/>
      <c r="G39" s="153"/>
      <c r="H39" s="150"/>
      <c r="I39" s="150"/>
      <c r="J39" s="135"/>
      <c r="K39" s="135"/>
      <c r="L39" s="8">
        <v>66.878100000000003</v>
      </c>
      <c r="M39" s="6">
        <v>98</v>
      </c>
      <c r="N39" s="6">
        <v>4</v>
      </c>
      <c r="O39" s="6">
        <v>4</v>
      </c>
      <c r="P39" s="129"/>
      <c r="Q39" s="129"/>
      <c r="R39" s="129"/>
      <c r="S39" s="129"/>
      <c r="T39" s="129"/>
      <c r="U39" s="129"/>
    </row>
    <row r="40" spans="1:25" s="4" customFormat="1" ht="24.95" customHeight="1">
      <c r="A40" s="119"/>
      <c r="B40" s="296"/>
      <c r="C40" s="135"/>
      <c r="D40" s="150"/>
      <c r="E40" s="151"/>
      <c r="F40" s="152"/>
      <c r="G40" s="153"/>
      <c r="H40" s="155"/>
      <c r="I40" s="155"/>
      <c r="J40" s="136"/>
      <c r="K40" s="136"/>
      <c r="L40" s="8">
        <v>66.823899999999995</v>
      </c>
      <c r="M40" s="6">
        <v>16</v>
      </c>
      <c r="N40" s="6">
        <v>0</v>
      </c>
      <c r="O40" s="6">
        <v>0</v>
      </c>
      <c r="P40" s="129"/>
      <c r="Q40" s="129"/>
      <c r="R40" s="129"/>
      <c r="S40" s="129"/>
      <c r="T40" s="129"/>
      <c r="U40" s="129"/>
    </row>
    <row r="41" spans="1:25" s="4" customFormat="1" ht="24.95" customHeight="1">
      <c r="A41" s="119"/>
      <c r="B41" s="296"/>
      <c r="C41" s="135"/>
      <c r="D41" s="150"/>
      <c r="E41" s="178"/>
      <c r="F41" s="179"/>
      <c r="G41" s="180"/>
      <c r="H41" s="204" t="s">
        <v>14</v>
      </c>
      <c r="I41" s="205"/>
      <c r="J41" s="205"/>
      <c r="K41" s="205"/>
      <c r="L41" s="206"/>
      <c r="M41" s="5">
        <f>SUM(M37:M40)</f>
        <v>382</v>
      </c>
      <c r="N41" s="5">
        <f>SUM(N37:N40)</f>
        <v>9</v>
      </c>
      <c r="O41" s="5">
        <f>SUM(O37:O40)</f>
        <v>9</v>
      </c>
      <c r="P41" s="130"/>
      <c r="Q41" s="130"/>
      <c r="R41" s="130"/>
      <c r="S41" s="130"/>
      <c r="T41" s="130"/>
      <c r="U41" s="130"/>
    </row>
    <row r="42" spans="1:25" s="4" customFormat="1" ht="24.95" customHeight="1">
      <c r="A42" s="119"/>
      <c r="B42" s="296"/>
      <c r="C42" s="135"/>
      <c r="D42" s="150"/>
      <c r="E42" s="175" t="s">
        <v>170</v>
      </c>
      <c r="F42" s="176"/>
      <c r="G42" s="177"/>
      <c r="H42" s="154" t="s">
        <v>171</v>
      </c>
      <c r="I42" s="154" t="s">
        <v>257</v>
      </c>
      <c r="J42" s="154" t="s">
        <v>19</v>
      </c>
      <c r="K42" s="154" t="s">
        <v>20</v>
      </c>
      <c r="L42" s="37">
        <v>75.9101</v>
      </c>
      <c r="M42" s="38">
        <v>169</v>
      </c>
      <c r="N42" s="6">
        <v>38</v>
      </c>
      <c r="O42" s="39">
        <v>31</v>
      </c>
      <c r="P42" s="128" t="s">
        <v>203</v>
      </c>
      <c r="Q42" s="128" t="s">
        <v>204</v>
      </c>
      <c r="R42" s="128" t="s">
        <v>205</v>
      </c>
      <c r="S42" s="128" t="s">
        <v>76</v>
      </c>
      <c r="T42" s="128" t="s">
        <v>42</v>
      </c>
      <c r="U42" s="128" t="s">
        <v>30</v>
      </c>
      <c r="W42" s="40"/>
      <c r="X42" s="40"/>
      <c r="Y42" s="41"/>
    </row>
    <row r="43" spans="1:25" s="4" customFormat="1" ht="24.95" customHeight="1">
      <c r="A43" s="119"/>
      <c r="B43" s="296"/>
      <c r="C43" s="135"/>
      <c r="D43" s="150"/>
      <c r="E43" s="151"/>
      <c r="F43" s="152"/>
      <c r="G43" s="153"/>
      <c r="H43" s="150"/>
      <c r="I43" s="150"/>
      <c r="J43" s="150"/>
      <c r="K43" s="150"/>
      <c r="L43" s="37">
        <v>84.513400000000004</v>
      </c>
      <c r="M43" s="38">
        <v>754</v>
      </c>
      <c r="N43" s="6">
        <v>71</v>
      </c>
      <c r="O43" s="39">
        <v>66</v>
      </c>
      <c r="P43" s="129"/>
      <c r="Q43" s="129"/>
      <c r="R43" s="129"/>
      <c r="S43" s="129"/>
      <c r="T43" s="129"/>
      <c r="U43" s="129"/>
      <c r="W43" s="40"/>
      <c r="X43" s="40"/>
      <c r="Y43" s="41"/>
    </row>
    <row r="44" spans="1:25" s="4" customFormat="1" ht="24.95" customHeight="1">
      <c r="A44" s="119"/>
      <c r="B44" s="296"/>
      <c r="C44" s="135"/>
      <c r="D44" s="150"/>
      <c r="E44" s="151"/>
      <c r="F44" s="152"/>
      <c r="G44" s="153"/>
      <c r="H44" s="150"/>
      <c r="I44" s="150"/>
      <c r="J44" s="150"/>
      <c r="K44" s="150"/>
      <c r="L44" s="37">
        <v>84.982699999999994</v>
      </c>
      <c r="M44" s="38">
        <v>98</v>
      </c>
      <c r="N44" s="6">
        <v>47</v>
      </c>
      <c r="O44" s="39">
        <v>42</v>
      </c>
      <c r="P44" s="129"/>
      <c r="Q44" s="129"/>
      <c r="R44" s="129"/>
      <c r="S44" s="129"/>
      <c r="T44" s="129"/>
      <c r="U44" s="129"/>
      <c r="W44" s="40"/>
      <c r="X44" s="40"/>
      <c r="Y44" s="41"/>
    </row>
    <row r="45" spans="1:25" s="4" customFormat="1" ht="24.95" customHeight="1">
      <c r="A45" s="119"/>
      <c r="B45" s="296"/>
      <c r="C45" s="135"/>
      <c r="D45" s="150"/>
      <c r="E45" s="151"/>
      <c r="F45" s="152"/>
      <c r="G45" s="153"/>
      <c r="H45" s="150"/>
      <c r="I45" s="150"/>
      <c r="J45" s="150"/>
      <c r="K45" s="150"/>
      <c r="L45" s="37">
        <v>84.991299999999995</v>
      </c>
      <c r="M45" s="38">
        <v>73</v>
      </c>
      <c r="N45" s="6">
        <v>23</v>
      </c>
      <c r="O45" s="39">
        <v>21</v>
      </c>
      <c r="P45" s="129"/>
      <c r="Q45" s="129"/>
      <c r="R45" s="129"/>
      <c r="S45" s="129"/>
      <c r="T45" s="129"/>
      <c r="U45" s="129"/>
      <c r="W45" s="40"/>
      <c r="X45" s="40"/>
      <c r="Y45" s="41"/>
    </row>
    <row r="46" spans="1:25" s="4" customFormat="1" ht="24.95" customHeight="1">
      <c r="A46" s="119"/>
      <c r="B46" s="296"/>
      <c r="C46" s="135"/>
      <c r="D46" s="150"/>
      <c r="E46" s="151"/>
      <c r="F46" s="152"/>
      <c r="G46" s="153"/>
      <c r="H46" s="155"/>
      <c r="I46" s="155"/>
      <c r="J46" s="155"/>
      <c r="K46" s="155"/>
      <c r="L46" s="37">
        <v>101.6515</v>
      </c>
      <c r="M46" s="38">
        <v>50</v>
      </c>
      <c r="N46" s="6">
        <v>0</v>
      </c>
      <c r="O46" s="39">
        <v>0</v>
      </c>
      <c r="P46" s="129"/>
      <c r="Q46" s="129"/>
      <c r="R46" s="129"/>
      <c r="S46" s="129"/>
      <c r="T46" s="129"/>
      <c r="U46" s="129"/>
      <c r="W46" s="40"/>
      <c r="X46" s="40"/>
      <c r="Y46" s="41"/>
    </row>
    <row r="47" spans="1:25" s="4" customFormat="1" ht="24.95" customHeight="1">
      <c r="A47" s="119"/>
      <c r="B47" s="296"/>
      <c r="C47" s="135"/>
      <c r="D47" s="150"/>
      <c r="E47" s="178"/>
      <c r="F47" s="179"/>
      <c r="G47" s="180"/>
      <c r="H47" s="204" t="s">
        <v>14</v>
      </c>
      <c r="I47" s="205"/>
      <c r="J47" s="205"/>
      <c r="K47" s="205"/>
      <c r="L47" s="206"/>
      <c r="M47" s="42">
        <f>SUM(M42:M46)</f>
        <v>1144</v>
      </c>
      <c r="N47" s="5">
        <f>SUM(N42:N46)</f>
        <v>179</v>
      </c>
      <c r="O47" s="5">
        <f>SUM(O42:O46)</f>
        <v>160</v>
      </c>
      <c r="P47" s="130"/>
      <c r="Q47" s="130"/>
      <c r="R47" s="130"/>
      <c r="S47" s="130"/>
      <c r="T47" s="130"/>
      <c r="U47" s="130"/>
      <c r="W47" s="40"/>
      <c r="X47" s="40"/>
      <c r="Y47" s="41"/>
    </row>
    <row r="48" spans="1:25" s="4" customFormat="1" ht="24.95" customHeight="1">
      <c r="A48" s="119"/>
      <c r="B48" s="296"/>
      <c r="C48" s="135"/>
      <c r="D48" s="150"/>
      <c r="E48" s="175" t="s">
        <v>254</v>
      </c>
      <c r="F48" s="176"/>
      <c r="G48" s="177"/>
      <c r="H48" s="154" t="s">
        <v>255</v>
      </c>
      <c r="I48" s="154" t="s">
        <v>256</v>
      </c>
      <c r="J48" s="154" t="s">
        <v>30</v>
      </c>
      <c r="K48" s="154" t="s">
        <v>31</v>
      </c>
      <c r="L48" s="37">
        <v>59.841200000000001</v>
      </c>
      <c r="M48" s="38">
        <v>68</v>
      </c>
      <c r="N48" s="6">
        <v>55</v>
      </c>
      <c r="O48" s="39">
        <v>55</v>
      </c>
      <c r="P48" s="128" t="s">
        <v>258</v>
      </c>
      <c r="Q48" s="128" t="s">
        <v>259</v>
      </c>
      <c r="R48" s="292" t="s">
        <v>367</v>
      </c>
      <c r="S48" s="128" t="s">
        <v>76</v>
      </c>
      <c r="T48" s="128" t="s">
        <v>42</v>
      </c>
      <c r="U48" s="128" t="s">
        <v>30</v>
      </c>
      <c r="W48" s="40"/>
      <c r="X48" s="40"/>
      <c r="Y48" s="41"/>
    </row>
    <row r="49" spans="1:25" s="4" customFormat="1" ht="24.95" customHeight="1">
      <c r="A49" s="119"/>
      <c r="B49" s="296"/>
      <c r="C49" s="135"/>
      <c r="D49" s="150"/>
      <c r="E49" s="151"/>
      <c r="F49" s="152"/>
      <c r="G49" s="153"/>
      <c r="H49" s="150"/>
      <c r="I49" s="150"/>
      <c r="J49" s="150"/>
      <c r="K49" s="150"/>
      <c r="L49" s="37">
        <v>69.763199999999998</v>
      </c>
      <c r="M49" s="38">
        <v>34</v>
      </c>
      <c r="N49" s="6">
        <v>32</v>
      </c>
      <c r="O49" s="39">
        <v>32</v>
      </c>
      <c r="P49" s="129"/>
      <c r="Q49" s="129"/>
      <c r="R49" s="293"/>
      <c r="S49" s="129"/>
      <c r="T49" s="129"/>
      <c r="U49" s="129"/>
      <c r="W49" s="40"/>
      <c r="X49" s="40"/>
      <c r="Y49" s="41"/>
    </row>
    <row r="50" spans="1:25" s="4" customFormat="1" ht="24.95" customHeight="1">
      <c r="A50" s="119"/>
      <c r="B50" s="296"/>
      <c r="C50" s="135"/>
      <c r="D50" s="150"/>
      <c r="E50" s="151"/>
      <c r="F50" s="152"/>
      <c r="G50" s="153"/>
      <c r="H50" s="150"/>
      <c r="I50" s="150"/>
      <c r="J50" s="150"/>
      <c r="K50" s="150"/>
      <c r="L50" s="37">
        <v>69.7774</v>
      </c>
      <c r="M50" s="38">
        <v>34</v>
      </c>
      <c r="N50" s="6">
        <v>34</v>
      </c>
      <c r="O50" s="39">
        <v>33</v>
      </c>
      <c r="P50" s="129"/>
      <c r="Q50" s="129"/>
      <c r="R50" s="293"/>
      <c r="S50" s="129"/>
      <c r="T50" s="129"/>
      <c r="U50" s="129"/>
      <c r="W50" s="40"/>
      <c r="X50" s="40"/>
      <c r="Y50" s="41"/>
    </row>
    <row r="51" spans="1:25" s="4" customFormat="1" ht="24.95" customHeight="1">
      <c r="A51" s="119"/>
      <c r="B51" s="296"/>
      <c r="C51" s="135"/>
      <c r="D51" s="150"/>
      <c r="E51" s="151"/>
      <c r="F51" s="152"/>
      <c r="G51" s="153"/>
      <c r="H51" s="150"/>
      <c r="I51" s="150"/>
      <c r="J51" s="150"/>
      <c r="K51" s="150"/>
      <c r="L51" s="37">
        <v>69.668400000000005</v>
      </c>
      <c r="M51" s="38">
        <v>105</v>
      </c>
      <c r="N51" s="6">
        <v>41</v>
      </c>
      <c r="O51" s="39">
        <v>41</v>
      </c>
      <c r="P51" s="129"/>
      <c r="Q51" s="129"/>
      <c r="R51" s="293"/>
      <c r="S51" s="129"/>
      <c r="T51" s="129"/>
      <c r="U51" s="129"/>
      <c r="W51" s="40"/>
      <c r="X51" s="40"/>
      <c r="Y51" s="41"/>
    </row>
    <row r="52" spans="1:25" s="4" customFormat="1" ht="24.95" customHeight="1">
      <c r="A52" s="119"/>
      <c r="B52" s="296"/>
      <c r="C52" s="135"/>
      <c r="D52" s="150"/>
      <c r="E52" s="151"/>
      <c r="F52" s="152"/>
      <c r="G52" s="153"/>
      <c r="H52" s="155"/>
      <c r="I52" s="155"/>
      <c r="J52" s="155"/>
      <c r="K52" s="155"/>
      <c r="L52" s="37">
        <v>84.844200000000001</v>
      </c>
      <c r="M52" s="38">
        <v>102</v>
      </c>
      <c r="N52" s="6">
        <v>46</v>
      </c>
      <c r="O52" s="39">
        <v>46</v>
      </c>
      <c r="P52" s="129"/>
      <c r="Q52" s="129"/>
      <c r="R52" s="293"/>
      <c r="S52" s="129"/>
      <c r="T52" s="129"/>
      <c r="U52" s="129"/>
      <c r="W52" s="40"/>
      <c r="X52" s="40"/>
      <c r="Y52" s="41"/>
    </row>
    <row r="53" spans="1:25" s="4" customFormat="1" ht="24.95" customHeight="1">
      <c r="A53" s="119"/>
      <c r="B53" s="296"/>
      <c r="C53" s="135"/>
      <c r="D53" s="150"/>
      <c r="E53" s="178"/>
      <c r="F53" s="179"/>
      <c r="G53" s="180"/>
      <c r="H53" s="204" t="s">
        <v>14</v>
      </c>
      <c r="I53" s="205"/>
      <c r="J53" s="205"/>
      <c r="K53" s="205"/>
      <c r="L53" s="206"/>
      <c r="M53" s="42">
        <f>SUM(M48:M52)</f>
        <v>343</v>
      </c>
      <c r="N53" s="5">
        <f>SUM(N48:N52)</f>
        <v>208</v>
      </c>
      <c r="O53" s="5">
        <f>SUM(O48:O52)</f>
        <v>207</v>
      </c>
      <c r="P53" s="130"/>
      <c r="Q53" s="130"/>
      <c r="R53" s="294"/>
      <c r="S53" s="130"/>
      <c r="T53" s="130"/>
      <c r="U53" s="130"/>
      <c r="W53" s="40"/>
      <c r="X53" s="40"/>
      <c r="Y53" s="41"/>
    </row>
    <row r="54" spans="1:25" s="4" customFormat="1" ht="24.95" customHeight="1">
      <c r="A54" s="119"/>
      <c r="B54" s="296"/>
      <c r="C54" s="135"/>
      <c r="D54" s="150"/>
      <c r="E54" s="175" t="s">
        <v>353</v>
      </c>
      <c r="F54" s="176"/>
      <c r="G54" s="177"/>
      <c r="H54" s="154" t="s">
        <v>354</v>
      </c>
      <c r="I54" s="154" t="s">
        <v>355</v>
      </c>
      <c r="J54" s="154" t="s">
        <v>30</v>
      </c>
      <c r="K54" s="154" t="s">
        <v>31</v>
      </c>
      <c r="L54" s="37">
        <v>59.948999999999998</v>
      </c>
      <c r="M54" s="38">
        <v>34</v>
      </c>
      <c r="N54" s="94" t="s">
        <v>363</v>
      </c>
      <c r="O54" s="95"/>
      <c r="P54" s="128" t="s">
        <v>356</v>
      </c>
      <c r="Q54" s="128" t="s">
        <v>357</v>
      </c>
      <c r="R54" s="128" t="s">
        <v>358</v>
      </c>
      <c r="S54" s="128" t="s">
        <v>76</v>
      </c>
      <c r="T54" s="128" t="s">
        <v>174</v>
      </c>
      <c r="U54" s="128" t="s">
        <v>30</v>
      </c>
      <c r="V54" s="272"/>
      <c r="W54" s="40"/>
      <c r="X54" s="40"/>
      <c r="Y54" s="41"/>
    </row>
    <row r="55" spans="1:25" s="4" customFormat="1" ht="24.95" customHeight="1">
      <c r="A55" s="119"/>
      <c r="B55" s="296"/>
      <c r="C55" s="135"/>
      <c r="D55" s="150"/>
      <c r="E55" s="151"/>
      <c r="F55" s="152"/>
      <c r="G55" s="153"/>
      <c r="H55" s="150"/>
      <c r="I55" s="150"/>
      <c r="J55" s="150"/>
      <c r="K55" s="150"/>
      <c r="L55" s="37">
        <v>82.581999999999994</v>
      </c>
      <c r="M55" s="38">
        <v>1</v>
      </c>
      <c r="N55" s="96"/>
      <c r="O55" s="97"/>
      <c r="P55" s="129"/>
      <c r="Q55" s="129"/>
      <c r="R55" s="129"/>
      <c r="S55" s="129"/>
      <c r="T55" s="129"/>
      <c r="U55" s="129"/>
      <c r="V55" s="273"/>
      <c r="W55" s="40"/>
      <c r="X55" s="40"/>
      <c r="Y55" s="41"/>
    </row>
    <row r="56" spans="1:25" s="4" customFormat="1" ht="24.95" customHeight="1">
      <c r="A56" s="119"/>
      <c r="B56" s="296"/>
      <c r="C56" s="135"/>
      <c r="D56" s="150"/>
      <c r="E56" s="151"/>
      <c r="F56" s="152"/>
      <c r="G56" s="153"/>
      <c r="H56" s="150"/>
      <c r="I56" s="150"/>
      <c r="J56" s="150"/>
      <c r="K56" s="150"/>
      <c r="L56" s="37">
        <v>84.97</v>
      </c>
      <c r="M56" s="38">
        <v>59</v>
      </c>
      <c r="N56" s="96"/>
      <c r="O56" s="97"/>
      <c r="P56" s="129"/>
      <c r="Q56" s="129"/>
      <c r="R56" s="129"/>
      <c r="S56" s="129"/>
      <c r="T56" s="129"/>
      <c r="U56" s="129"/>
      <c r="V56" s="273"/>
      <c r="W56" s="40"/>
      <c r="X56" s="40"/>
      <c r="Y56" s="41"/>
    </row>
    <row r="57" spans="1:25" s="4" customFormat="1" ht="24.95" customHeight="1">
      <c r="A57" s="119"/>
      <c r="B57" s="296"/>
      <c r="C57" s="135"/>
      <c r="D57" s="150"/>
      <c r="E57" s="151"/>
      <c r="F57" s="152"/>
      <c r="G57" s="153"/>
      <c r="H57" s="150"/>
      <c r="I57" s="150"/>
      <c r="J57" s="150"/>
      <c r="K57" s="150"/>
      <c r="L57" s="37">
        <v>84.935000000000002</v>
      </c>
      <c r="M57" s="38">
        <v>49</v>
      </c>
      <c r="N57" s="96"/>
      <c r="O57" s="97"/>
      <c r="P57" s="129"/>
      <c r="Q57" s="129"/>
      <c r="R57" s="129"/>
      <c r="S57" s="129"/>
      <c r="T57" s="129"/>
      <c r="U57" s="129"/>
      <c r="V57" s="273"/>
      <c r="W57" s="40"/>
      <c r="X57" s="40"/>
      <c r="Y57" s="41"/>
    </row>
    <row r="58" spans="1:25" s="4" customFormat="1" ht="24.95" customHeight="1">
      <c r="A58" s="119"/>
      <c r="B58" s="296"/>
      <c r="C58" s="135"/>
      <c r="D58" s="150"/>
      <c r="E58" s="151"/>
      <c r="F58" s="152"/>
      <c r="G58" s="153"/>
      <c r="H58" s="150"/>
      <c r="I58" s="150"/>
      <c r="J58" s="150"/>
      <c r="K58" s="150"/>
      <c r="L58" s="37">
        <v>84.733000000000004</v>
      </c>
      <c r="M58" s="38">
        <v>101</v>
      </c>
      <c r="N58" s="96"/>
      <c r="O58" s="97"/>
      <c r="P58" s="129"/>
      <c r="Q58" s="129"/>
      <c r="R58" s="129"/>
      <c r="S58" s="129"/>
      <c r="T58" s="129"/>
      <c r="U58" s="129"/>
      <c r="V58" s="273"/>
      <c r="W58" s="40"/>
      <c r="X58" s="40"/>
      <c r="Y58" s="41"/>
    </row>
    <row r="59" spans="1:25" s="4" customFormat="1" ht="24.95" customHeight="1">
      <c r="A59" s="119"/>
      <c r="B59" s="296"/>
      <c r="C59" s="135"/>
      <c r="D59" s="150"/>
      <c r="E59" s="151"/>
      <c r="F59" s="152"/>
      <c r="G59" s="153"/>
      <c r="H59" s="150"/>
      <c r="I59" s="150"/>
      <c r="J59" s="150"/>
      <c r="K59" s="150"/>
      <c r="L59" s="37">
        <v>84.899000000000001</v>
      </c>
      <c r="M59" s="38">
        <v>10</v>
      </c>
      <c r="N59" s="96"/>
      <c r="O59" s="97"/>
      <c r="P59" s="129"/>
      <c r="Q59" s="129"/>
      <c r="R59" s="129"/>
      <c r="S59" s="129"/>
      <c r="T59" s="129"/>
      <c r="U59" s="129"/>
      <c r="V59" s="273"/>
      <c r="W59" s="40"/>
      <c r="X59" s="40"/>
      <c r="Y59" s="41"/>
    </row>
    <row r="60" spans="1:25" s="4" customFormat="1" ht="24.95" customHeight="1">
      <c r="A60" s="119"/>
      <c r="B60" s="296"/>
      <c r="C60" s="135"/>
      <c r="D60" s="150"/>
      <c r="E60" s="151"/>
      <c r="F60" s="152"/>
      <c r="G60" s="153"/>
      <c r="H60" s="155"/>
      <c r="I60" s="155"/>
      <c r="J60" s="155"/>
      <c r="K60" s="155"/>
      <c r="L60" s="37">
        <v>84.772999999999996</v>
      </c>
      <c r="M60" s="38">
        <v>1</v>
      </c>
      <c r="N60" s="98"/>
      <c r="O60" s="99"/>
      <c r="P60" s="129"/>
      <c r="Q60" s="129"/>
      <c r="R60" s="129"/>
      <c r="S60" s="129"/>
      <c r="T60" s="129"/>
      <c r="U60" s="129"/>
      <c r="V60" s="273"/>
      <c r="W60" s="40"/>
      <c r="X60" s="40"/>
      <c r="Y60" s="41"/>
    </row>
    <row r="61" spans="1:25" s="4" customFormat="1" ht="24.95" customHeight="1">
      <c r="A61" s="119"/>
      <c r="B61" s="296"/>
      <c r="C61" s="136"/>
      <c r="D61" s="155"/>
      <c r="E61" s="178"/>
      <c r="F61" s="179"/>
      <c r="G61" s="180"/>
      <c r="H61" s="204" t="s">
        <v>14</v>
      </c>
      <c r="I61" s="205"/>
      <c r="J61" s="205"/>
      <c r="K61" s="205"/>
      <c r="L61" s="206"/>
      <c r="M61" s="42">
        <f>SUM(M54:M60)</f>
        <v>255</v>
      </c>
      <c r="N61" s="5">
        <f>SUM(N54:N60)</f>
        <v>0</v>
      </c>
      <c r="O61" s="5">
        <f>SUM(O54:O60)</f>
        <v>0</v>
      </c>
      <c r="P61" s="130"/>
      <c r="Q61" s="130"/>
      <c r="R61" s="130"/>
      <c r="S61" s="130"/>
      <c r="T61" s="130"/>
      <c r="U61" s="130"/>
      <c r="V61" s="273"/>
      <c r="W61" s="40"/>
      <c r="X61" s="40"/>
      <c r="Y61" s="41"/>
    </row>
    <row r="62" spans="1:25" s="4" customFormat="1" ht="21.75" customHeight="1">
      <c r="A62" s="119"/>
      <c r="B62" s="296"/>
      <c r="C62" s="134" t="s">
        <v>28</v>
      </c>
      <c r="D62" s="154" t="s">
        <v>273</v>
      </c>
      <c r="E62" s="175" t="s">
        <v>274</v>
      </c>
      <c r="F62" s="176"/>
      <c r="G62" s="177"/>
      <c r="H62" s="154" t="s">
        <v>359</v>
      </c>
      <c r="I62" s="154" t="s">
        <v>360</v>
      </c>
      <c r="J62" s="154" t="s">
        <v>19</v>
      </c>
      <c r="K62" s="154" t="s">
        <v>20</v>
      </c>
      <c r="L62" s="37">
        <v>84.925299999999993</v>
      </c>
      <c r="M62" s="6">
        <v>418</v>
      </c>
      <c r="N62" s="6">
        <v>0</v>
      </c>
      <c r="O62" s="6">
        <v>0</v>
      </c>
      <c r="P62" s="128" t="s">
        <v>275</v>
      </c>
      <c r="Q62" s="128" t="s">
        <v>276</v>
      </c>
      <c r="R62" s="289">
        <v>2026.05</v>
      </c>
      <c r="S62" s="128" t="s">
        <v>74</v>
      </c>
      <c r="T62" s="128" t="s">
        <v>42</v>
      </c>
      <c r="U62" s="128" t="s">
        <v>19</v>
      </c>
      <c r="W62" s="40"/>
      <c r="X62" s="40"/>
      <c r="Y62" s="41"/>
    </row>
    <row r="63" spans="1:25" s="4" customFormat="1" ht="21.75" customHeight="1">
      <c r="A63" s="119"/>
      <c r="B63" s="296"/>
      <c r="C63" s="135"/>
      <c r="D63" s="150"/>
      <c r="E63" s="151"/>
      <c r="F63" s="152"/>
      <c r="G63" s="153"/>
      <c r="H63" s="150"/>
      <c r="I63" s="150"/>
      <c r="J63" s="150"/>
      <c r="K63" s="150"/>
      <c r="L63" s="37">
        <v>84.914599999999993</v>
      </c>
      <c r="M63" s="6">
        <v>270</v>
      </c>
      <c r="N63" s="6">
        <v>1</v>
      </c>
      <c r="O63" s="6">
        <v>0</v>
      </c>
      <c r="P63" s="129"/>
      <c r="Q63" s="129"/>
      <c r="R63" s="290"/>
      <c r="S63" s="129"/>
      <c r="T63" s="129"/>
      <c r="U63" s="129"/>
      <c r="W63" s="40"/>
      <c r="X63" s="40"/>
      <c r="Y63" s="41"/>
    </row>
    <row r="64" spans="1:25" s="4" customFormat="1" ht="21.75" customHeight="1">
      <c r="A64" s="119"/>
      <c r="B64" s="296"/>
      <c r="C64" s="135"/>
      <c r="D64" s="150"/>
      <c r="E64" s="151"/>
      <c r="F64" s="152"/>
      <c r="G64" s="153"/>
      <c r="H64" s="150"/>
      <c r="I64" s="150"/>
      <c r="J64" s="150"/>
      <c r="K64" s="150"/>
      <c r="L64" s="37">
        <v>84.940899999999999</v>
      </c>
      <c r="M64" s="6">
        <v>148</v>
      </c>
      <c r="N64" s="6">
        <v>0</v>
      </c>
      <c r="O64" s="6">
        <v>0</v>
      </c>
      <c r="P64" s="129"/>
      <c r="Q64" s="129"/>
      <c r="R64" s="290"/>
      <c r="S64" s="129"/>
      <c r="T64" s="129"/>
      <c r="U64" s="129"/>
      <c r="W64" s="40"/>
      <c r="X64" s="40"/>
      <c r="Y64" s="41"/>
    </row>
    <row r="65" spans="1:25" s="4" customFormat="1" ht="21.75" customHeight="1">
      <c r="A65" s="119"/>
      <c r="B65" s="296"/>
      <c r="C65" s="135"/>
      <c r="D65" s="150"/>
      <c r="E65" s="151"/>
      <c r="F65" s="152"/>
      <c r="G65" s="153"/>
      <c r="H65" s="150"/>
      <c r="I65" s="150"/>
      <c r="J65" s="150"/>
      <c r="K65" s="150"/>
      <c r="L65" s="37">
        <v>84.968400000000003</v>
      </c>
      <c r="M65" s="6">
        <v>8</v>
      </c>
      <c r="N65" s="6">
        <v>0</v>
      </c>
      <c r="O65" s="6">
        <v>0</v>
      </c>
      <c r="P65" s="129"/>
      <c r="Q65" s="129"/>
      <c r="R65" s="290"/>
      <c r="S65" s="129"/>
      <c r="T65" s="129"/>
      <c r="U65" s="129"/>
      <c r="W65" s="40"/>
      <c r="X65" s="40"/>
      <c r="Y65" s="41"/>
    </row>
    <row r="66" spans="1:25" s="4" customFormat="1" ht="21.75" customHeight="1">
      <c r="A66" s="119"/>
      <c r="B66" s="296"/>
      <c r="C66" s="135"/>
      <c r="D66" s="150"/>
      <c r="E66" s="151"/>
      <c r="F66" s="152"/>
      <c r="G66" s="153"/>
      <c r="H66" s="150"/>
      <c r="I66" s="150"/>
      <c r="J66" s="150"/>
      <c r="K66" s="150"/>
      <c r="L66" s="37">
        <v>101.8942</v>
      </c>
      <c r="M66" s="6">
        <v>138</v>
      </c>
      <c r="N66" s="6">
        <v>0</v>
      </c>
      <c r="O66" s="6">
        <v>0</v>
      </c>
      <c r="P66" s="129"/>
      <c r="Q66" s="129"/>
      <c r="R66" s="290"/>
      <c r="S66" s="129"/>
      <c r="T66" s="129"/>
      <c r="U66" s="129"/>
      <c r="W66" s="40"/>
      <c r="X66" s="40"/>
      <c r="Y66" s="41"/>
    </row>
    <row r="67" spans="1:25" s="4" customFormat="1" ht="21.75" customHeight="1">
      <c r="A67" s="119"/>
      <c r="B67" s="296"/>
      <c r="C67" s="135"/>
      <c r="D67" s="150"/>
      <c r="E67" s="151"/>
      <c r="F67" s="152"/>
      <c r="G67" s="153"/>
      <c r="H67" s="150"/>
      <c r="I67" s="150"/>
      <c r="J67" s="150"/>
      <c r="K67" s="150"/>
      <c r="L67" s="37">
        <v>101.9744</v>
      </c>
      <c r="M67" s="6">
        <v>242</v>
      </c>
      <c r="N67" s="6">
        <v>60</v>
      </c>
      <c r="O67" s="6">
        <v>40</v>
      </c>
      <c r="P67" s="129"/>
      <c r="Q67" s="129"/>
      <c r="R67" s="290"/>
      <c r="S67" s="129"/>
      <c r="T67" s="129"/>
      <c r="U67" s="129"/>
      <c r="W67" s="40"/>
      <c r="X67" s="40"/>
      <c r="Y67" s="41"/>
    </row>
    <row r="68" spans="1:25" s="4" customFormat="1" ht="21.75" customHeight="1">
      <c r="A68" s="119"/>
      <c r="B68" s="296"/>
      <c r="C68" s="135"/>
      <c r="D68" s="150"/>
      <c r="E68" s="151"/>
      <c r="F68" s="152"/>
      <c r="G68" s="153"/>
      <c r="H68" s="150"/>
      <c r="I68" s="150"/>
      <c r="J68" s="150"/>
      <c r="K68" s="150"/>
      <c r="L68" s="37">
        <v>101.9361</v>
      </c>
      <c r="M68" s="6">
        <v>76</v>
      </c>
      <c r="N68" s="6">
        <v>15</v>
      </c>
      <c r="O68" s="6">
        <v>6</v>
      </c>
      <c r="P68" s="129"/>
      <c r="Q68" s="129"/>
      <c r="R68" s="290"/>
      <c r="S68" s="129"/>
      <c r="T68" s="129"/>
      <c r="U68" s="129"/>
      <c r="W68" s="40"/>
      <c r="X68" s="40"/>
      <c r="Y68" s="41"/>
    </row>
    <row r="69" spans="1:25" s="4" customFormat="1" ht="21.75" customHeight="1">
      <c r="A69" s="119"/>
      <c r="B69" s="296"/>
      <c r="C69" s="135"/>
      <c r="D69" s="150"/>
      <c r="E69" s="151"/>
      <c r="F69" s="152"/>
      <c r="G69" s="153"/>
      <c r="H69" s="150"/>
      <c r="I69" s="150"/>
      <c r="J69" s="150"/>
      <c r="K69" s="150"/>
      <c r="L69" s="37">
        <v>101.9526</v>
      </c>
      <c r="M69" s="6">
        <v>27</v>
      </c>
      <c r="N69" s="6">
        <v>0</v>
      </c>
      <c r="O69" s="6">
        <v>0</v>
      </c>
      <c r="P69" s="129"/>
      <c r="Q69" s="129"/>
      <c r="R69" s="290"/>
      <c r="S69" s="129"/>
      <c r="T69" s="129"/>
      <c r="U69" s="129"/>
      <c r="W69" s="40"/>
      <c r="X69" s="40"/>
      <c r="Y69" s="41"/>
    </row>
    <row r="70" spans="1:25" s="4" customFormat="1" ht="21.75" customHeight="1">
      <c r="A70" s="119"/>
      <c r="B70" s="296"/>
      <c r="C70" s="135"/>
      <c r="D70" s="150"/>
      <c r="E70" s="151"/>
      <c r="F70" s="152"/>
      <c r="G70" s="153"/>
      <c r="H70" s="150"/>
      <c r="I70" s="150"/>
      <c r="J70" s="150"/>
      <c r="K70" s="150"/>
      <c r="L70" s="37">
        <v>125.9389</v>
      </c>
      <c r="M70" s="6">
        <v>104</v>
      </c>
      <c r="N70" s="6">
        <v>9</v>
      </c>
      <c r="O70" s="6">
        <v>4</v>
      </c>
      <c r="P70" s="129"/>
      <c r="Q70" s="129"/>
      <c r="R70" s="290"/>
      <c r="S70" s="129"/>
      <c r="T70" s="129"/>
      <c r="U70" s="129"/>
      <c r="W70" s="40"/>
      <c r="X70" s="40"/>
      <c r="Y70" s="41"/>
    </row>
    <row r="71" spans="1:25" s="4" customFormat="1" ht="21.75" customHeight="1">
      <c r="A71" s="119"/>
      <c r="B71" s="296"/>
      <c r="C71" s="135"/>
      <c r="D71" s="150"/>
      <c r="E71" s="151"/>
      <c r="F71" s="152"/>
      <c r="G71" s="153"/>
      <c r="H71" s="150"/>
      <c r="I71" s="150"/>
      <c r="J71" s="150"/>
      <c r="K71" s="150"/>
      <c r="L71" s="37">
        <v>169.95480000000001</v>
      </c>
      <c r="M71" s="6">
        <v>2</v>
      </c>
      <c r="N71" s="6">
        <v>0</v>
      </c>
      <c r="O71" s="6">
        <v>0</v>
      </c>
      <c r="P71" s="129"/>
      <c r="Q71" s="129"/>
      <c r="R71" s="290"/>
      <c r="S71" s="129"/>
      <c r="T71" s="129"/>
      <c r="U71" s="129"/>
      <c r="W71" s="40"/>
      <c r="X71" s="40"/>
      <c r="Y71" s="41"/>
    </row>
    <row r="72" spans="1:25" s="4" customFormat="1" ht="21.75" customHeight="1">
      <c r="A72" s="119"/>
      <c r="B72" s="296"/>
      <c r="C72" s="135"/>
      <c r="D72" s="155"/>
      <c r="E72" s="178"/>
      <c r="F72" s="179"/>
      <c r="G72" s="180"/>
      <c r="H72" s="204" t="s">
        <v>14</v>
      </c>
      <c r="I72" s="205"/>
      <c r="J72" s="205"/>
      <c r="K72" s="205"/>
      <c r="L72" s="206"/>
      <c r="M72" s="42">
        <f>SUM(M62:M71)</f>
        <v>1433</v>
      </c>
      <c r="N72" s="5">
        <f>SUM(N62:N71)</f>
        <v>85</v>
      </c>
      <c r="O72" s="5">
        <f>SUM(O62:O71)</f>
        <v>50</v>
      </c>
      <c r="P72" s="130"/>
      <c r="Q72" s="130"/>
      <c r="R72" s="291"/>
      <c r="S72" s="130"/>
      <c r="T72" s="130"/>
      <c r="U72" s="130"/>
      <c r="W72" s="40"/>
      <c r="X72" s="40"/>
      <c r="Y72" s="41"/>
    </row>
    <row r="73" spans="1:25" s="4" customFormat="1" ht="24.95" customHeight="1">
      <c r="A73" s="119"/>
      <c r="B73" s="296"/>
      <c r="C73" s="135"/>
      <c r="D73" s="154" t="s">
        <v>33</v>
      </c>
      <c r="E73" s="175" t="s">
        <v>36</v>
      </c>
      <c r="F73" s="176"/>
      <c r="G73" s="177"/>
      <c r="H73" s="154" t="s">
        <v>361</v>
      </c>
      <c r="I73" s="154" t="s">
        <v>362</v>
      </c>
      <c r="J73" s="134" t="s">
        <v>30</v>
      </c>
      <c r="K73" s="134" t="s">
        <v>31</v>
      </c>
      <c r="L73" s="8">
        <v>64.456500000000005</v>
      </c>
      <c r="M73" s="6">
        <v>54</v>
      </c>
      <c r="N73" s="6">
        <v>5</v>
      </c>
      <c r="O73" s="6">
        <v>3</v>
      </c>
      <c r="P73" s="128" t="s">
        <v>43</v>
      </c>
      <c r="Q73" s="128" t="s">
        <v>44</v>
      </c>
      <c r="R73" s="128" t="s">
        <v>45</v>
      </c>
      <c r="S73" s="128" t="s">
        <v>41</v>
      </c>
      <c r="T73" s="128" t="s">
        <v>42</v>
      </c>
      <c r="U73" s="128" t="s">
        <v>30</v>
      </c>
    </row>
    <row r="74" spans="1:25" s="4" customFormat="1" ht="24.95" customHeight="1">
      <c r="A74" s="119"/>
      <c r="B74" s="296"/>
      <c r="C74" s="135"/>
      <c r="D74" s="150"/>
      <c r="E74" s="151"/>
      <c r="F74" s="152"/>
      <c r="G74" s="153"/>
      <c r="H74" s="150"/>
      <c r="I74" s="150"/>
      <c r="J74" s="135"/>
      <c r="K74" s="135"/>
      <c r="L74" s="8">
        <v>64.463899999999995</v>
      </c>
      <c r="M74" s="6">
        <v>15</v>
      </c>
      <c r="N74" s="6">
        <v>9</v>
      </c>
      <c r="O74" s="6">
        <v>6</v>
      </c>
      <c r="P74" s="129"/>
      <c r="Q74" s="129"/>
      <c r="R74" s="129"/>
      <c r="S74" s="129"/>
      <c r="T74" s="129"/>
      <c r="U74" s="129"/>
    </row>
    <row r="75" spans="1:25" s="4" customFormat="1" ht="24.95" customHeight="1">
      <c r="A75" s="119"/>
      <c r="B75" s="296"/>
      <c r="C75" s="135"/>
      <c r="D75" s="150"/>
      <c r="E75" s="151"/>
      <c r="F75" s="152"/>
      <c r="G75" s="153"/>
      <c r="H75" s="155"/>
      <c r="I75" s="155"/>
      <c r="J75" s="136"/>
      <c r="K75" s="136"/>
      <c r="L75" s="8">
        <v>84.950500000000005</v>
      </c>
      <c r="M75" s="6">
        <v>30</v>
      </c>
      <c r="N75" s="6">
        <v>11</v>
      </c>
      <c r="O75" s="6">
        <v>9</v>
      </c>
      <c r="P75" s="129"/>
      <c r="Q75" s="129"/>
      <c r="R75" s="129"/>
      <c r="S75" s="129"/>
      <c r="T75" s="129"/>
      <c r="U75" s="129"/>
    </row>
    <row r="76" spans="1:25" s="4" customFormat="1" ht="24.95" customHeight="1">
      <c r="A76" s="119"/>
      <c r="B76" s="296"/>
      <c r="C76" s="135"/>
      <c r="D76" s="155"/>
      <c r="E76" s="178"/>
      <c r="F76" s="179"/>
      <c r="G76" s="180"/>
      <c r="H76" s="204" t="s">
        <v>14</v>
      </c>
      <c r="I76" s="205"/>
      <c r="J76" s="205"/>
      <c r="K76" s="205"/>
      <c r="L76" s="206"/>
      <c r="M76" s="5">
        <f>SUM(M73:M75)</f>
        <v>99</v>
      </c>
      <c r="N76" s="5">
        <v>25</v>
      </c>
      <c r="O76" s="5">
        <f>SUM(O73:O75)</f>
        <v>18</v>
      </c>
      <c r="P76" s="130"/>
      <c r="Q76" s="130"/>
      <c r="R76" s="130"/>
      <c r="S76" s="130"/>
      <c r="T76" s="130"/>
      <c r="U76" s="130"/>
    </row>
    <row r="77" spans="1:25" s="47" customFormat="1" ht="21.75" customHeight="1">
      <c r="A77" s="119"/>
      <c r="B77" s="296"/>
      <c r="C77" s="135"/>
      <c r="D77" s="154" t="s">
        <v>227</v>
      </c>
      <c r="E77" s="175" t="s">
        <v>228</v>
      </c>
      <c r="F77" s="176"/>
      <c r="G77" s="177"/>
      <c r="H77" s="113" t="s">
        <v>229</v>
      </c>
      <c r="I77" s="113" t="s">
        <v>230</v>
      </c>
      <c r="J77" s="113" t="s">
        <v>19</v>
      </c>
      <c r="K77" s="113" t="s">
        <v>20</v>
      </c>
      <c r="L77" s="45">
        <v>54.492400000000004</v>
      </c>
      <c r="M77" s="46">
        <v>8</v>
      </c>
      <c r="N77" s="6">
        <v>3</v>
      </c>
      <c r="O77" s="6">
        <v>3</v>
      </c>
      <c r="P77" s="128" t="s">
        <v>231</v>
      </c>
      <c r="Q77" s="128" t="s">
        <v>232</v>
      </c>
      <c r="R77" s="128" t="s">
        <v>233</v>
      </c>
      <c r="S77" s="128" t="s">
        <v>60</v>
      </c>
      <c r="T77" s="128" t="s">
        <v>42</v>
      </c>
      <c r="U77" s="128" t="s">
        <v>19</v>
      </c>
      <c r="W77" s="48"/>
      <c r="Y77" s="49"/>
    </row>
    <row r="78" spans="1:25" s="47" customFormat="1" ht="21.75" customHeight="1">
      <c r="A78" s="119"/>
      <c r="B78" s="296"/>
      <c r="C78" s="135"/>
      <c r="D78" s="150"/>
      <c r="E78" s="151"/>
      <c r="F78" s="152"/>
      <c r="G78" s="153"/>
      <c r="H78" s="113"/>
      <c r="I78" s="113"/>
      <c r="J78" s="113"/>
      <c r="K78" s="113"/>
      <c r="L78" s="45">
        <v>66.835800000000006</v>
      </c>
      <c r="M78" s="46">
        <v>86</v>
      </c>
      <c r="N78" s="6">
        <v>17</v>
      </c>
      <c r="O78" s="6">
        <v>17</v>
      </c>
      <c r="P78" s="129"/>
      <c r="Q78" s="129"/>
      <c r="R78" s="129"/>
      <c r="S78" s="129"/>
      <c r="T78" s="129"/>
      <c r="U78" s="129"/>
      <c r="W78" s="50"/>
      <c r="X78" s="50"/>
      <c r="Y78" s="49"/>
    </row>
    <row r="79" spans="1:25" s="47" customFormat="1" ht="21.75" customHeight="1">
      <c r="A79" s="119"/>
      <c r="B79" s="296"/>
      <c r="C79" s="135"/>
      <c r="D79" s="150"/>
      <c r="E79" s="151"/>
      <c r="F79" s="152"/>
      <c r="G79" s="153"/>
      <c r="H79" s="113"/>
      <c r="I79" s="113"/>
      <c r="J79" s="113"/>
      <c r="K79" s="113"/>
      <c r="L79" s="45">
        <v>84.949799999999996</v>
      </c>
      <c r="M79" s="46">
        <v>4</v>
      </c>
      <c r="N79" s="6">
        <v>1</v>
      </c>
      <c r="O79" s="6">
        <v>1</v>
      </c>
      <c r="P79" s="129"/>
      <c r="Q79" s="129"/>
      <c r="R79" s="129"/>
      <c r="S79" s="129"/>
      <c r="T79" s="129"/>
      <c r="U79" s="129"/>
      <c r="W79" s="50"/>
      <c r="X79" s="50"/>
      <c r="Y79" s="49"/>
    </row>
    <row r="80" spans="1:25" s="47" customFormat="1" ht="21.75" customHeight="1">
      <c r="A80" s="119"/>
      <c r="B80" s="296"/>
      <c r="C80" s="135"/>
      <c r="D80" s="150"/>
      <c r="E80" s="151"/>
      <c r="F80" s="152"/>
      <c r="G80" s="153"/>
      <c r="H80" s="113"/>
      <c r="I80" s="113"/>
      <c r="J80" s="113"/>
      <c r="K80" s="113"/>
      <c r="L80" s="45">
        <v>84.849800000000002</v>
      </c>
      <c r="M80" s="46">
        <v>1</v>
      </c>
      <c r="N80" s="6">
        <v>0</v>
      </c>
      <c r="O80" s="6">
        <v>0</v>
      </c>
      <c r="P80" s="129"/>
      <c r="Q80" s="129"/>
      <c r="R80" s="129"/>
      <c r="S80" s="129"/>
      <c r="T80" s="129"/>
      <c r="U80" s="129"/>
      <c r="W80" s="50"/>
      <c r="X80" s="50"/>
      <c r="Y80" s="49"/>
    </row>
    <row r="81" spans="1:25" s="4" customFormat="1" ht="21.75" customHeight="1">
      <c r="A81" s="119"/>
      <c r="B81" s="296"/>
      <c r="C81" s="135"/>
      <c r="D81" s="155"/>
      <c r="E81" s="178"/>
      <c r="F81" s="179"/>
      <c r="G81" s="180"/>
      <c r="H81" s="204" t="s">
        <v>14</v>
      </c>
      <c r="I81" s="205"/>
      <c r="J81" s="205"/>
      <c r="K81" s="205"/>
      <c r="L81" s="206"/>
      <c r="M81" s="51">
        <f>SUM(M77:M80)</f>
        <v>99</v>
      </c>
      <c r="N81" s="5">
        <f>SUM(N77:N80)</f>
        <v>21</v>
      </c>
      <c r="O81" s="5">
        <f>SUM(O77:O80)</f>
        <v>21</v>
      </c>
      <c r="P81" s="130"/>
      <c r="Q81" s="130"/>
      <c r="R81" s="130"/>
      <c r="S81" s="130"/>
      <c r="T81" s="130"/>
      <c r="U81" s="130"/>
      <c r="W81" s="40"/>
      <c r="X81" s="40"/>
      <c r="Y81" s="41"/>
    </row>
    <row r="82" spans="1:25" s="4" customFormat="1" ht="21.75" customHeight="1">
      <c r="A82" s="119"/>
      <c r="B82" s="296"/>
      <c r="C82" s="135"/>
      <c r="D82" s="154" t="s">
        <v>34</v>
      </c>
      <c r="E82" s="175" t="s">
        <v>37</v>
      </c>
      <c r="F82" s="176"/>
      <c r="G82" s="177"/>
      <c r="H82" s="154" t="s">
        <v>202</v>
      </c>
      <c r="I82" s="154" t="s">
        <v>202</v>
      </c>
      <c r="J82" s="134" t="s">
        <v>30</v>
      </c>
      <c r="K82" s="134" t="s">
        <v>31</v>
      </c>
      <c r="L82" s="8">
        <v>68.311099999999996</v>
      </c>
      <c r="M82" s="6">
        <v>13</v>
      </c>
      <c r="N82" s="6">
        <v>0</v>
      </c>
      <c r="O82" s="6">
        <v>0</v>
      </c>
      <c r="P82" s="128" t="s">
        <v>46</v>
      </c>
      <c r="Q82" s="128" t="s">
        <v>47</v>
      </c>
      <c r="R82" s="128" t="s">
        <v>48</v>
      </c>
      <c r="S82" s="128" t="s">
        <v>41</v>
      </c>
      <c r="T82" s="128" t="s">
        <v>42</v>
      </c>
      <c r="U82" s="128" t="s">
        <v>30</v>
      </c>
    </row>
    <row r="83" spans="1:25" s="4" customFormat="1" ht="21.75" customHeight="1">
      <c r="A83" s="119"/>
      <c r="B83" s="296"/>
      <c r="C83" s="135"/>
      <c r="D83" s="150"/>
      <c r="E83" s="151"/>
      <c r="F83" s="152"/>
      <c r="G83" s="153"/>
      <c r="H83" s="150"/>
      <c r="I83" s="150"/>
      <c r="J83" s="135"/>
      <c r="K83" s="135"/>
      <c r="L83" s="8">
        <v>79.471999999999994</v>
      </c>
      <c r="M83" s="6">
        <v>15</v>
      </c>
      <c r="N83" s="6">
        <v>1</v>
      </c>
      <c r="O83" s="6">
        <v>1</v>
      </c>
      <c r="P83" s="129"/>
      <c r="Q83" s="129"/>
      <c r="R83" s="129"/>
      <c r="S83" s="129"/>
      <c r="T83" s="129"/>
      <c r="U83" s="129"/>
    </row>
    <row r="84" spans="1:25" s="4" customFormat="1" ht="21.75" customHeight="1">
      <c r="A84" s="119"/>
      <c r="B84" s="296"/>
      <c r="C84" s="135"/>
      <c r="D84" s="150"/>
      <c r="E84" s="151"/>
      <c r="F84" s="152"/>
      <c r="G84" s="153"/>
      <c r="H84" s="150"/>
      <c r="I84" s="150"/>
      <c r="J84" s="135"/>
      <c r="K84" s="135"/>
      <c r="L84" s="8">
        <v>84.878299999999996</v>
      </c>
      <c r="M84" s="6">
        <v>15</v>
      </c>
      <c r="N84" s="6">
        <v>1</v>
      </c>
      <c r="O84" s="6">
        <v>1</v>
      </c>
      <c r="P84" s="129"/>
      <c r="Q84" s="129"/>
      <c r="R84" s="129"/>
      <c r="S84" s="129"/>
      <c r="T84" s="129"/>
      <c r="U84" s="129"/>
    </row>
    <row r="85" spans="1:25" s="4" customFormat="1" ht="21.75" customHeight="1">
      <c r="A85" s="119"/>
      <c r="B85" s="296"/>
      <c r="C85" s="135"/>
      <c r="D85" s="150"/>
      <c r="E85" s="151"/>
      <c r="F85" s="152"/>
      <c r="G85" s="153"/>
      <c r="H85" s="150"/>
      <c r="I85" s="150"/>
      <c r="J85" s="135"/>
      <c r="K85" s="135"/>
      <c r="L85" s="8">
        <v>82.303100000000001</v>
      </c>
      <c r="M85" s="6">
        <v>30</v>
      </c>
      <c r="N85" s="6">
        <v>1</v>
      </c>
      <c r="O85" s="6">
        <v>1</v>
      </c>
      <c r="P85" s="129"/>
      <c r="Q85" s="129"/>
      <c r="R85" s="129"/>
      <c r="S85" s="129"/>
      <c r="T85" s="129"/>
      <c r="U85" s="129"/>
    </row>
    <row r="86" spans="1:25" s="4" customFormat="1" ht="21.75" customHeight="1">
      <c r="A86" s="119"/>
      <c r="B86" s="296"/>
      <c r="C86" s="135"/>
      <c r="D86" s="150"/>
      <c r="E86" s="151"/>
      <c r="F86" s="152"/>
      <c r="G86" s="153"/>
      <c r="H86" s="150"/>
      <c r="I86" s="150"/>
      <c r="J86" s="135"/>
      <c r="K86" s="135"/>
      <c r="L86" s="8">
        <v>84.923100000000005</v>
      </c>
      <c r="M86" s="6">
        <v>59</v>
      </c>
      <c r="N86" s="6">
        <v>1</v>
      </c>
      <c r="O86" s="6">
        <v>1</v>
      </c>
      <c r="P86" s="129"/>
      <c r="Q86" s="129"/>
      <c r="R86" s="129"/>
      <c r="S86" s="129"/>
      <c r="T86" s="129"/>
      <c r="U86" s="129"/>
    </row>
    <row r="87" spans="1:25" s="4" customFormat="1" ht="24.95" customHeight="1">
      <c r="A87" s="119"/>
      <c r="B87" s="296"/>
      <c r="C87" s="135"/>
      <c r="D87" s="150"/>
      <c r="E87" s="151"/>
      <c r="F87" s="152"/>
      <c r="G87" s="153"/>
      <c r="H87" s="155"/>
      <c r="I87" s="155"/>
      <c r="J87" s="136"/>
      <c r="K87" s="136"/>
      <c r="L87" s="8">
        <v>84.914699999999996</v>
      </c>
      <c r="M87" s="6">
        <v>25</v>
      </c>
      <c r="N87" s="6">
        <v>1</v>
      </c>
      <c r="O87" s="6">
        <v>0</v>
      </c>
      <c r="P87" s="129"/>
      <c r="Q87" s="129"/>
      <c r="R87" s="129"/>
      <c r="S87" s="129"/>
      <c r="T87" s="129"/>
      <c r="U87" s="129"/>
    </row>
    <row r="88" spans="1:25" s="4" customFormat="1" ht="24.95" customHeight="1">
      <c r="A88" s="119"/>
      <c r="B88" s="296"/>
      <c r="C88" s="135"/>
      <c r="D88" s="150"/>
      <c r="E88" s="178"/>
      <c r="F88" s="179"/>
      <c r="G88" s="180"/>
      <c r="H88" s="204" t="s">
        <v>14</v>
      </c>
      <c r="I88" s="205"/>
      <c r="J88" s="205"/>
      <c r="K88" s="205"/>
      <c r="L88" s="206"/>
      <c r="M88" s="5">
        <f>SUM(M82:M87)</f>
        <v>157</v>
      </c>
      <c r="N88" s="5">
        <f>SUM(N82:N87)</f>
        <v>5</v>
      </c>
      <c r="O88" s="5">
        <f>SUM(O82:O87)</f>
        <v>4</v>
      </c>
      <c r="P88" s="130"/>
      <c r="Q88" s="130"/>
      <c r="R88" s="130"/>
      <c r="S88" s="130"/>
      <c r="T88" s="130"/>
      <c r="U88" s="130"/>
    </row>
    <row r="89" spans="1:25" s="4" customFormat="1" ht="24.95" customHeight="1">
      <c r="A89" s="119"/>
      <c r="B89" s="296"/>
      <c r="C89" s="135"/>
      <c r="D89" s="150"/>
      <c r="E89" s="175" t="s">
        <v>308</v>
      </c>
      <c r="F89" s="176"/>
      <c r="G89" s="177"/>
      <c r="H89" s="154" t="s">
        <v>298</v>
      </c>
      <c r="I89" s="154" t="s">
        <v>299</v>
      </c>
      <c r="J89" s="134" t="s">
        <v>30</v>
      </c>
      <c r="K89" s="134" t="s">
        <v>31</v>
      </c>
      <c r="L89" s="137">
        <v>84.915099999999995</v>
      </c>
      <c r="M89" s="286">
        <v>350</v>
      </c>
      <c r="N89" s="94" t="s">
        <v>363</v>
      </c>
      <c r="O89" s="95"/>
      <c r="P89" s="128" t="s">
        <v>300</v>
      </c>
      <c r="Q89" s="128" t="s">
        <v>301</v>
      </c>
      <c r="R89" s="128" t="s">
        <v>302</v>
      </c>
      <c r="S89" s="128" t="s">
        <v>74</v>
      </c>
      <c r="T89" s="128" t="s">
        <v>42</v>
      </c>
      <c r="U89" s="128" t="s">
        <v>30</v>
      </c>
      <c r="V89" s="272"/>
    </row>
    <row r="90" spans="1:25" s="4" customFormat="1" ht="24.95" customHeight="1">
      <c r="A90" s="119"/>
      <c r="B90" s="296"/>
      <c r="C90" s="135"/>
      <c r="D90" s="150"/>
      <c r="E90" s="151"/>
      <c r="F90" s="152"/>
      <c r="G90" s="153"/>
      <c r="H90" s="150"/>
      <c r="I90" s="150"/>
      <c r="J90" s="135"/>
      <c r="K90" s="135"/>
      <c r="L90" s="138"/>
      <c r="M90" s="287"/>
      <c r="N90" s="96"/>
      <c r="O90" s="97"/>
      <c r="P90" s="129"/>
      <c r="Q90" s="129"/>
      <c r="R90" s="129"/>
      <c r="S90" s="129"/>
      <c r="T90" s="129"/>
      <c r="U90" s="129"/>
      <c r="V90" s="273"/>
    </row>
    <row r="91" spans="1:25" s="4" customFormat="1" ht="24.95" customHeight="1">
      <c r="A91" s="119"/>
      <c r="B91" s="296"/>
      <c r="C91" s="135"/>
      <c r="D91" s="150"/>
      <c r="E91" s="151"/>
      <c r="F91" s="152"/>
      <c r="G91" s="153"/>
      <c r="H91" s="155"/>
      <c r="I91" s="155"/>
      <c r="J91" s="136"/>
      <c r="K91" s="136"/>
      <c r="L91" s="139"/>
      <c r="M91" s="288"/>
      <c r="N91" s="98"/>
      <c r="O91" s="99"/>
      <c r="P91" s="129"/>
      <c r="Q91" s="129"/>
      <c r="R91" s="129"/>
      <c r="S91" s="129"/>
      <c r="T91" s="129"/>
      <c r="U91" s="129"/>
      <c r="V91" s="273"/>
    </row>
    <row r="92" spans="1:25" s="4" customFormat="1" ht="24.95" customHeight="1">
      <c r="A92" s="119"/>
      <c r="B92" s="297"/>
      <c r="C92" s="136"/>
      <c r="D92" s="155"/>
      <c r="E92" s="178"/>
      <c r="F92" s="179"/>
      <c r="G92" s="180"/>
      <c r="H92" s="204" t="s">
        <v>14</v>
      </c>
      <c r="I92" s="205"/>
      <c r="J92" s="205"/>
      <c r="K92" s="205"/>
      <c r="L92" s="206"/>
      <c r="M92" s="5">
        <f>SUM(M89:M91)</f>
        <v>350</v>
      </c>
      <c r="N92" s="5">
        <f>SUM(N89:N91)</f>
        <v>0</v>
      </c>
      <c r="O92" s="5">
        <f>SUM(O89:O91)</f>
        <v>0</v>
      </c>
      <c r="P92" s="130"/>
      <c r="Q92" s="130"/>
      <c r="R92" s="130"/>
      <c r="S92" s="130"/>
      <c r="T92" s="130"/>
      <c r="U92" s="130"/>
      <c r="V92" s="273"/>
    </row>
    <row r="93" spans="1:25" s="4" customFormat="1" ht="24.95" customHeight="1">
      <c r="A93" s="120"/>
      <c r="B93" s="91" t="s">
        <v>21</v>
      </c>
      <c r="C93" s="92"/>
      <c r="D93" s="92"/>
      <c r="E93" s="92"/>
      <c r="F93" s="92"/>
      <c r="G93" s="92"/>
      <c r="H93" s="92"/>
      <c r="I93" s="92"/>
      <c r="J93" s="92"/>
      <c r="K93" s="92"/>
      <c r="L93" s="93"/>
      <c r="M93" s="2">
        <f>SUM(M88,M81,M76,M72,M53,M47,M41,M89,M61)</f>
        <v>4262</v>
      </c>
      <c r="N93" s="2">
        <f t="shared" ref="N93:O93" si="1">SUM(N88,N81,N76,N72,N53,N47,N41,N89,N61)</f>
        <v>532</v>
      </c>
      <c r="O93" s="2">
        <f t="shared" si="1"/>
        <v>469</v>
      </c>
      <c r="P93" s="3"/>
      <c r="Q93" s="3"/>
      <c r="R93" s="44"/>
      <c r="S93" s="44"/>
      <c r="T93" s="44"/>
      <c r="U93" s="44"/>
    </row>
    <row r="94" spans="1:25" s="4" customFormat="1" ht="24.95" customHeight="1">
      <c r="A94" s="10"/>
      <c r="B94" s="274" t="s">
        <v>26</v>
      </c>
      <c r="C94" s="134" t="s">
        <v>49</v>
      </c>
      <c r="D94" s="154" t="s">
        <v>50</v>
      </c>
      <c r="E94" s="275" t="s">
        <v>53</v>
      </c>
      <c r="F94" s="276"/>
      <c r="G94" s="277"/>
      <c r="H94" s="284" t="s">
        <v>54</v>
      </c>
      <c r="I94" s="284" t="s">
        <v>55</v>
      </c>
      <c r="J94" s="270" t="s">
        <v>30</v>
      </c>
      <c r="K94" s="270" t="s">
        <v>31</v>
      </c>
      <c r="L94" s="8">
        <v>39</v>
      </c>
      <c r="M94" s="6">
        <v>134</v>
      </c>
      <c r="N94" s="6">
        <v>55</v>
      </c>
      <c r="O94" s="6">
        <v>55</v>
      </c>
      <c r="P94" s="128" t="s">
        <v>206</v>
      </c>
      <c r="Q94" s="128" t="s">
        <v>207</v>
      </c>
      <c r="R94" s="128" t="s">
        <v>208</v>
      </c>
      <c r="S94" s="125" t="s">
        <v>41</v>
      </c>
      <c r="T94" s="128"/>
      <c r="U94" s="125" t="s">
        <v>30</v>
      </c>
    </row>
    <row r="95" spans="1:25" s="4" customFormat="1" ht="24.95" customHeight="1">
      <c r="A95" s="10"/>
      <c r="B95" s="236"/>
      <c r="C95" s="135"/>
      <c r="D95" s="150"/>
      <c r="E95" s="278"/>
      <c r="F95" s="279"/>
      <c r="G95" s="280"/>
      <c r="H95" s="285"/>
      <c r="I95" s="285"/>
      <c r="J95" s="271"/>
      <c r="K95" s="271"/>
      <c r="L95" s="8">
        <v>49</v>
      </c>
      <c r="M95" s="6">
        <v>84</v>
      </c>
      <c r="N95" s="6">
        <v>7</v>
      </c>
      <c r="O95" s="6">
        <v>7</v>
      </c>
      <c r="P95" s="129"/>
      <c r="Q95" s="129"/>
      <c r="R95" s="129"/>
      <c r="S95" s="126"/>
      <c r="T95" s="129"/>
      <c r="U95" s="126"/>
    </row>
    <row r="96" spans="1:25" s="4" customFormat="1" ht="24.95" customHeight="1">
      <c r="A96" s="10"/>
      <c r="B96" s="236"/>
      <c r="C96" s="135"/>
      <c r="D96" s="150"/>
      <c r="E96" s="281"/>
      <c r="F96" s="282"/>
      <c r="G96" s="283"/>
      <c r="H96" s="204" t="s">
        <v>14</v>
      </c>
      <c r="I96" s="205"/>
      <c r="J96" s="205"/>
      <c r="K96" s="205"/>
      <c r="L96" s="206"/>
      <c r="M96" s="5">
        <f>SUM(M94:M95)</f>
        <v>218</v>
      </c>
      <c r="N96" s="5">
        <f>SUM(N94:N95)</f>
        <v>62</v>
      </c>
      <c r="O96" s="5">
        <f>SUM(O94:O95)</f>
        <v>62</v>
      </c>
      <c r="P96" s="130"/>
      <c r="Q96" s="130"/>
      <c r="R96" s="130"/>
      <c r="S96" s="127"/>
      <c r="T96" s="130"/>
      <c r="U96" s="127"/>
    </row>
    <row r="97" spans="1:21" s="4" customFormat="1" ht="24.95" customHeight="1">
      <c r="A97" s="10"/>
      <c r="B97" s="236"/>
      <c r="C97" s="135"/>
      <c r="D97" s="150"/>
      <c r="E97" s="255" t="s">
        <v>248</v>
      </c>
      <c r="F97" s="256"/>
      <c r="G97" s="257"/>
      <c r="H97" s="264" t="s">
        <v>249</v>
      </c>
      <c r="I97" s="264" t="s">
        <v>250</v>
      </c>
      <c r="J97" s="267" t="s">
        <v>30</v>
      </c>
      <c r="K97" s="267" t="s">
        <v>31</v>
      </c>
      <c r="L97" s="8">
        <v>59</v>
      </c>
      <c r="M97" s="6">
        <v>281</v>
      </c>
      <c r="N97" s="6">
        <v>216</v>
      </c>
      <c r="O97" s="6">
        <v>192</v>
      </c>
      <c r="P97" s="128" t="s">
        <v>251</v>
      </c>
      <c r="Q97" s="128" t="s">
        <v>252</v>
      </c>
      <c r="R97" s="128" t="s">
        <v>253</v>
      </c>
      <c r="S97" s="125" t="s">
        <v>76</v>
      </c>
      <c r="T97" s="128"/>
      <c r="U97" s="125" t="s">
        <v>30</v>
      </c>
    </row>
    <row r="98" spans="1:21" s="4" customFormat="1" ht="24.95" customHeight="1">
      <c r="A98" s="10"/>
      <c r="B98" s="236"/>
      <c r="C98" s="135"/>
      <c r="D98" s="150"/>
      <c r="E98" s="258"/>
      <c r="F98" s="259"/>
      <c r="G98" s="260"/>
      <c r="H98" s="265"/>
      <c r="I98" s="265"/>
      <c r="J98" s="268"/>
      <c r="K98" s="268"/>
      <c r="L98" s="8">
        <v>63</v>
      </c>
      <c r="M98" s="6">
        <v>133</v>
      </c>
      <c r="N98" s="6">
        <v>73</v>
      </c>
      <c r="O98" s="6">
        <v>58</v>
      </c>
      <c r="P98" s="129"/>
      <c r="Q98" s="129"/>
      <c r="R98" s="129"/>
      <c r="S98" s="126"/>
      <c r="T98" s="129"/>
      <c r="U98" s="126"/>
    </row>
    <row r="99" spans="1:21" s="4" customFormat="1" ht="24.95" customHeight="1">
      <c r="A99" s="10"/>
      <c r="B99" s="236"/>
      <c r="C99" s="135"/>
      <c r="D99" s="150"/>
      <c r="E99" s="258"/>
      <c r="F99" s="259"/>
      <c r="G99" s="260"/>
      <c r="H99" s="266"/>
      <c r="I99" s="266"/>
      <c r="J99" s="269"/>
      <c r="K99" s="269"/>
      <c r="L99" s="8">
        <v>84</v>
      </c>
      <c r="M99" s="6">
        <v>120</v>
      </c>
      <c r="N99" s="6">
        <v>2</v>
      </c>
      <c r="O99" s="6">
        <v>2</v>
      </c>
      <c r="P99" s="129"/>
      <c r="Q99" s="129"/>
      <c r="R99" s="129"/>
      <c r="S99" s="126"/>
      <c r="T99" s="129"/>
      <c r="U99" s="126"/>
    </row>
    <row r="100" spans="1:21" s="4" customFormat="1" ht="24.95" customHeight="1">
      <c r="A100" s="10"/>
      <c r="B100" s="236"/>
      <c r="C100" s="135"/>
      <c r="D100" s="155"/>
      <c r="E100" s="261"/>
      <c r="F100" s="262"/>
      <c r="G100" s="263"/>
      <c r="H100" s="204" t="s">
        <v>14</v>
      </c>
      <c r="I100" s="205"/>
      <c r="J100" s="205"/>
      <c r="K100" s="205"/>
      <c r="L100" s="206"/>
      <c r="M100" s="5">
        <f>SUM(M97:M99)</f>
        <v>534</v>
      </c>
      <c r="N100" s="5">
        <f>SUM(N97:N99)</f>
        <v>291</v>
      </c>
      <c r="O100" s="5">
        <f>SUM(O97:O99)</f>
        <v>252</v>
      </c>
      <c r="P100" s="130"/>
      <c r="Q100" s="130"/>
      <c r="R100" s="130"/>
      <c r="S100" s="127"/>
      <c r="T100" s="130"/>
      <c r="U100" s="127"/>
    </row>
    <row r="101" spans="1:21" s="4" customFormat="1" ht="24.95" customHeight="1">
      <c r="A101" s="10"/>
      <c r="B101" s="236"/>
      <c r="C101" s="135"/>
      <c r="D101" s="154" t="s">
        <v>277</v>
      </c>
      <c r="E101" s="244" t="s">
        <v>278</v>
      </c>
      <c r="F101" s="245"/>
      <c r="G101" s="245"/>
      <c r="H101" s="247" t="s">
        <v>279</v>
      </c>
      <c r="I101" s="249" t="s">
        <v>279</v>
      </c>
      <c r="J101" s="249" t="s">
        <v>30</v>
      </c>
      <c r="K101" s="249" t="s">
        <v>31</v>
      </c>
      <c r="L101" s="8">
        <v>74</v>
      </c>
      <c r="M101" s="6">
        <v>367</v>
      </c>
      <c r="N101" s="6">
        <v>182</v>
      </c>
      <c r="O101" s="6">
        <v>124</v>
      </c>
      <c r="P101" s="106" t="s">
        <v>280</v>
      </c>
      <c r="Q101" s="106" t="s">
        <v>281</v>
      </c>
      <c r="R101" s="106" t="s">
        <v>282</v>
      </c>
      <c r="S101" s="160" t="s">
        <v>76</v>
      </c>
      <c r="T101" s="129"/>
      <c r="U101" s="160" t="s">
        <v>30</v>
      </c>
    </row>
    <row r="102" spans="1:21" s="4" customFormat="1" ht="24.95" customHeight="1">
      <c r="A102" s="10"/>
      <c r="B102" s="236"/>
      <c r="C102" s="135"/>
      <c r="D102" s="150"/>
      <c r="E102" s="245"/>
      <c r="F102" s="245"/>
      <c r="G102" s="245"/>
      <c r="H102" s="247"/>
      <c r="I102" s="249"/>
      <c r="J102" s="249"/>
      <c r="K102" s="249"/>
      <c r="L102" s="8">
        <v>84</v>
      </c>
      <c r="M102" s="6">
        <v>1123</v>
      </c>
      <c r="N102" s="6">
        <v>343</v>
      </c>
      <c r="O102" s="6">
        <v>246</v>
      </c>
      <c r="P102" s="106"/>
      <c r="Q102" s="106"/>
      <c r="R102" s="106"/>
      <c r="S102" s="160"/>
      <c r="T102" s="129"/>
      <c r="U102" s="160"/>
    </row>
    <row r="103" spans="1:21" s="4" customFormat="1" ht="24.95" customHeight="1">
      <c r="A103" s="10"/>
      <c r="B103" s="236"/>
      <c r="C103" s="135"/>
      <c r="D103" s="150"/>
      <c r="E103" s="245"/>
      <c r="F103" s="245"/>
      <c r="G103" s="245"/>
      <c r="H103" s="204" t="s">
        <v>14</v>
      </c>
      <c r="I103" s="205"/>
      <c r="J103" s="205"/>
      <c r="K103" s="205"/>
      <c r="L103" s="206"/>
      <c r="M103" s="5">
        <f>SUM(M101:M102)</f>
        <v>1490</v>
      </c>
      <c r="N103" s="5">
        <f>SUM(N101:N102)</f>
        <v>525</v>
      </c>
      <c r="O103" s="5">
        <f>SUM(O101:O102)</f>
        <v>370</v>
      </c>
      <c r="P103" s="167"/>
      <c r="Q103" s="167"/>
      <c r="R103" s="167"/>
      <c r="S103" s="243"/>
      <c r="T103" s="130"/>
      <c r="U103" s="243"/>
    </row>
    <row r="104" spans="1:21" s="4" customFormat="1" ht="24.95" customHeight="1">
      <c r="A104" s="10"/>
      <c r="B104" s="236"/>
      <c r="C104" s="135"/>
      <c r="D104" s="150"/>
      <c r="E104" s="244" t="s">
        <v>303</v>
      </c>
      <c r="F104" s="245"/>
      <c r="G104" s="245"/>
      <c r="H104" s="247" t="s">
        <v>304</v>
      </c>
      <c r="I104" s="249" t="s">
        <v>304</v>
      </c>
      <c r="J104" s="249" t="s">
        <v>30</v>
      </c>
      <c r="K104" s="249" t="s">
        <v>31</v>
      </c>
      <c r="L104" s="8">
        <v>59</v>
      </c>
      <c r="M104" s="6">
        <v>88</v>
      </c>
      <c r="N104" s="6">
        <v>7</v>
      </c>
      <c r="O104" s="6">
        <v>0</v>
      </c>
      <c r="P104" s="106" t="s">
        <v>305</v>
      </c>
      <c r="Q104" s="106" t="s">
        <v>306</v>
      </c>
      <c r="R104" s="106" t="s">
        <v>282</v>
      </c>
      <c r="S104" s="160" t="s">
        <v>76</v>
      </c>
      <c r="T104" s="129"/>
      <c r="U104" s="160" t="s">
        <v>30</v>
      </c>
    </row>
    <row r="105" spans="1:21" s="4" customFormat="1" ht="24.95" customHeight="1">
      <c r="A105" s="10"/>
      <c r="B105" s="236"/>
      <c r="C105" s="135"/>
      <c r="D105" s="150"/>
      <c r="E105" s="245"/>
      <c r="F105" s="245"/>
      <c r="G105" s="245"/>
      <c r="H105" s="247"/>
      <c r="I105" s="249"/>
      <c r="J105" s="249"/>
      <c r="K105" s="249"/>
      <c r="L105" s="8">
        <v>84</v>
      </c>
      <c r="M105" s="6">
        <v>461</v>
      </c>
      <c r="N105" s="6">
        <v>404</v>
      </c>
      <c r="O105" s="6">
        <v>383</v>
      </c>
      <c r="P105" s="106"/>
      <c r="Q105" s="106"/>
      <c r="R105" s="106"/>
      <c r="S105" s="160"/>
      <c r="T105" s="129"/>
      <c r="U105" s="160"/>
    </row>
    <row r="106" spans="1:21" s="4" customFormat="1" ht="24.95" customHeight="1">
      <c r="A106" s="10"/>
      <c r="B106" s="236"/>
      <c r="C106" s="135"/>
      <c r="D106" s="155"/>
      <c r="E106" s="245"/>
      <c r="F106" s="245"/>
      <c r="G106" s="245"/>
      <c r="H106" s="204" t="s">
        <v>14</v>
      </c>
      <c r="I106" s="205"/>
      <c r="J106" s="205"/>
      <c r="K106" s="205"/>
      <c r="L106" s="206"/>
      <c r="M106" s="5">
        <f>SUM(M104:M105)</f>
        <v>549</v>
      </c>
      <c r="N106" s="5">
        <f>SUM(N104:N105)</f>
        <v>411</v>
      </c>
      <c r="O106" s="5">
        <f>SUM(O104:O105)</f>
        <v>383</v>
      </c>
      <c r="P106" s="167"/>
      <c r="Q106" s="167"/>
      <c r="R106" s="167"/>
      <c r="S106" s="243"/>
      <c r="T106" s="130"/>
      <c r="U106" s="243"/>
    </row>
    <row r="107" spans="1:21" s="4" customFormat="1" ht="24.95" customHeight="1">
      <c r="A107" s="10"/>
      <c r="B107" s="236"/>
      <c r="C107" s="135"/>
      <c r="D107" s="154" t="s">
        <v>51</v>
      </c>
      <c r="E107" s="255" t="s">
        <v>144</v>
      </c>
      <c r="F107" s="256"/>
      <c r="G107" s="257"/>
      <c r="H107" s="264" t="s">
        <v>56</v>
      </c>
      <c r="I107" s="264" t="s">
        <v>57</v>
      </c>
      <c r="J107" s="267" t="s">
        <v>30</v>
      </c>
      <c r="K107" s="267" t="s">
        <v>31</v>
      </c>
      <c r="L107" s="8">
        <v>49</v>
      </c>
      <c r="M107" s="6">
        <v>171</v>
      </c>
      <c r="N107" s="6">
        <v>12</v>
      </c>
      <c r="O107" s="6">
        <v>12</v>
      </c>
      <c r="P107" s="128" t="s">
        <v>209</v>
      </c>
      <c r="Q107" s="128" t="s">
        <v>210</v>
      </c>
      <c r="R107" s="128" t="s">
        <v>211</v>
      </c>
      <c r="S107" s="125" t="s">
        <v>41</v>
      </c>
      <c r="T107" s="128"/>
      <c r="U107" s="125" t="s">
        <v>30</v>
      </c>
    </row>
    <row r="108" spans="1:21" s="4" customFormat="1" ht="24.95" customHeight="1">
      <c r="A108" s="10"/>
      <c r="B108" s="236"/>
      <c r="C108" s="135"/>
      <c r="D108" s="150"/>
      <c r="E108" s="258"/>
      <c r="F108" s="259"/>
      <c r="G108" s="260"/>
      <c r="H108" s="265"/>
      <c r="I108" s="265"/>
      <c r="J108" s="268"/>
      <c r="K108" s="268"/>
      <c r="L108" s="8">
        <v>59</v>
      </c>
      <c r="M108" s="6">
        <v>368</v>
      </c>
      <c r="N108" s="6">
        <v>5</v>
      </c>
      <c r="O108" s="6">
        <v>5</v>
      </c>
      <c r="P108" s="129"/>
      <c r="Q108" s="129"/>
      <c r="R108" s="129"/>
      <c r="S108" s="126"/>
      <c r="T108" s="129"/>
      <c r="U108" s="126"/>
    </row>
    <row r="109" spans="1:21" s="4" customFormat="1" ht="24.95" customHeight="1">
      <c r="A109" s="10"/>
      <c r="B109" s="236"/>
      <c r="C109" s="135"/>
      <c r="D109" s="150"/>
      <c r="E109" s="258"/>
      <c r="F109" s="259"/>
      <c r="G109" s="260"/>
      <c r="H109" s="266"/>
      <c r="I109" s="266"/>
      <c r="J109" s="269"/>
      <c r="K109" s="269"/>
      <c r="L109" s="8">
        <v>74</v>
      </c>
      <c r="M109" s="6">
        <v>120</v>
      </c>
      <c r="N109" s="6">
        <v>0</v>
      </c>
      <c r="O109" s="6">
        <v>0</v>
      </c>
      <c r="P109" s="129"/>
      <c r="Q109" s="129"/>
      <c r="R109" s="129"/>
      <c r="S109" s="126"/>
      <c r="T109" s="129"/>
      <c r="U109" s="126"/>
    </row>
    <row r="110" spans="1:21" s="4" customFormat="1" ht="24.95" customHeight="1">
      <c r="A110" s="10"/>
      <c r="B110" s="236"/>
      <c r="C110" s="135"/>
      <c r="D110" s="155"/>
      <c r="E110" s="261"/>
      <c r="F110" s="262"/>
      <c r="G110" s="263"/>
      <c r="H110" s="204" t="s">
        <v>14</v>
      </c>
      <c r="I110" s="205"/>
      <c r="J110" s="205"/>
      <c r="K110" s="205"/>
      <c r="L110" s="206"/>
      <c r="M110" s="5">
        <f>SUM(M107:M109)</f>
        <v>659</v>
      </c>
      <c r="N110" s="5">
        <f>SUM(N107:N109)</f>
        <v>17</v>
      </c>
      <c r="O110" s="5">
        <f>SUM(O107:O109)</f>
        <v>17</v>
      </c>
      <c r="P110" s="130"/>
      <c r="Q110" s="130"/>
      <c r="R110" s="130"/>
      <c r="S110" s="127"/>
      <c r="T110" s="130"/>
      <c r="U110" s="127"/>
    </row>
    <row r="111" spans="1:21" s="4" customFormat="1" ht="24.95" customHeight="1">
      <c r="A111" s="10"/>
      <c r="B111" s="236"/>
      <c r="C111" s="135"/>
      <c r="D111" s="154" t="s">
        <v>283</v>
      </c>
      <c r="E111" s="251" t="s">
        <v>284</v>
      </c>
      <c r="F111" s="252"/>
      <c r="G111" s="252"/>
      <c r="H111" s="254" t="s">
        <v>285</v>
      </c>
      <c r="I111" s="254" t="s">
        <v>286</v>
      </c>
      <c r="J111" s="250" t="s">
        <v>30</v>
      </c>
      <c r="K111" s="250" t="s">
        <v>31</v>
      </c>
      <c r="L111" s="8">
        <v>84</v>
      </c>
      <c r="M111" s="6">
        <v>392</v>
      </c>
      <c r="N111" s="6">
        <v>33</v>
      </c>
      <c r="O111" s="6">
        <v>22</v>
      </c>
      <c r="P111" s="106" t="s">
        <v>287</v>
      </c>
      <c r="Q111" s="106" t="s">
        <v>288</v>
      </c>
      <c r="R111" s="106" t="s">
        <v>289</v>
      </c>
      <c r="S111" s="160" t="s">
        <v>76</v>
      </c>
      <c r="T111" s="128"/>
      <c r="U111" s="160" t="s">
        <v>30</v>
      </c>
    </row>
    <row r="112" spans="1:21" s="4" customFormat="1" ht="24.95" customHeight="1">
      <c r="A112" s="10"/>
      <c r="B112" s="236"/>
      <c r="C112" s="135"/>
      <c r="D112" s="150"/>
      <c r="E112" s="251"/>
      <c r="F112" s="252"/>
      <c r="G112" s="252"/>
      <c r="H112" s="253"/>
      <c r="I112" s="254"/>
      <c r="J112" s="250"/>
      <c r="K112" s="250"/>
      <c r="L112" s="8">
        <v>106</v>
      </c>
      <c r="M112" s="6">
        <v>96</v>
      </c>
      <c r="N112" s="6">
        <v>8</v>
      </c>
      <c r="O112" s="6">
        <v>4</v>
      </c>
      <c r="P112" s="106"/>
      <c r="Q112" s="106"/>
      <c r="R112" s="106"/>
      <c r="S112" s="160"/>
      <c r="T112" s="129"/>
      <c r="U112" s="160"/>
    </row>
    <row r="113" spans="1:23" s="4" customFormat="1" ht="24.95" customHeight="1">
      <c r="A113" s="10"/>
      <c r="B113" s="236"/>
      <c r="C113" s="135"/>
      <c r="D113" s="150"/>
      <c r="E113" s="245"/>
      <c r="F113" s="245"/>
      <c r="G113" s="245"/>
      <c r="H113" s="247"/>
      <c r="I113" s="249"/>
      <c r="J113" s="249"/>
      <c r="K113" s="249"/>
      <c r="L113" s="8">
        <v>129</v>
      </c>
      <c r="M113" s="6">
        <v>4</v>
      </c>
      <c r="N113" s="6">
        <v>0</v>
      </c>
      <c r="O113" s="6">
        <v>0</v>
      </c>
      <c r="P113" s="106"/>
      <c r="Q113" s="106"/>
      <c r="R113" s="106"/>
      <c r="S113" s="160"/>
      <c r="T113" s="129"/>
      <c r="U113" s="160"/>
    </row>
    <row r="114" spans="1:23" s="4" customFormat="1" ht="24.95" customHeight="1">
      <c r="A114" s="10"/>
      <c r="B114" s="236"/>
      <c r="C114" s="135"/>
      <c r="D114" s="150"/>
      <c r="E114" s="245"/>
      <c r="F114" s="245"/>
      <c r="G114" s="245"/>
      <c r="H114" s="247"/>
      <c r="I114" s="249"/>
      <c r="J114" s="249"/>
      <c r="K114" s="249"/>
      <c r="L114" s="8">
        <v>141</v>
      </c>
      <c r="M114" s="6">
        <v>2</v>
      </c>
      <c r="N114" s="6">
        <v>0</v>
      </c>
      <c r="O114" s="6">
        <v>0</v>
      </c>
      <c r="P114" s="106"/>
      <c r="Q114" s="106"/>
      <c r="R114" s="106"/>
      <c r="S114" s="160"/>
      <c r="T114" s="129"/>
      <c r="U114" s="160"/>
    </row>
    <row r="115" spans="1:23" s="4" customFormat="1" ht="24.95" customHeight="1">
      <c r="A115" s="10"/>
      <c r="B115" s="236"/>
      <c r="C115" s="135"/>
      <c r="D115" s="155"/>
      <c r="E115" s="245"/>
      <c r="F115" s="245"/>
      <c r="G115" s="245"/>
      <c r="H115" s="204" t="s">
        <v>14</v>
      </c>
      <c r="I115" s="205"/>
      <c r="J115" s="205"/>
      <c r="K115" s="205"/>
      <c r="L115" s="206"/>
      <c r="M115" s="5">
        <f>SUM(M111:M114)</f>
        <v>494</v>
      </c>
      <c r="N115" s="5">
        <f>SUM(N111:N114)</f>
        <v>41</v>
      </c>
      <c r="O115" s="5">
        <f>SUM(O111:O114)</f>
        <v>26</v>
      </c>
      <c r="P115" s="167"/>
      <c r="Q115" s="167"/>
      <c r="R115" s="167"/>
      <c r="S115" s="243"/>
      <c r="T115" s="130"/>
      <c r="U115" s="243"/>
    </row>
    <row r="116" spans="1:23" s="4" customFormat="1" ht="24.95" customHeight="1">
      <c r="A116" s="10"/>
      <c r="B116" s="236"/>
      <c r="C116" s="135"/>
      <c r="D116" s="154" t="s">
        <v>52</v>
      </c>
      <c r="E116" s="251" t="s">
        <v>145</v>
      </c>
      <c r="F116" s="252"/>
      <c r="G116" s="252"/>
      <c r="H116" s="253" t="s">
        <v>58</v>
      </c>
      <c r="I116" s="254" t="s">
        <v>59</v>
      </c>
      <c r="J116" s="250" t="s">
        <v>30</v>
      </c>
      <c r="K116" s="250" t="s">
        <v>31</v>
      </c>
      <c r="L116" s="8">
        <v>71</v>
      </c>
      <c r="M116" s="6">
        <v>6</v>
      </c>
      <c r="N116" s="6">
        <v>4</v>
      </c>
      <c r="O116" s="6">
        <v>4</v>
      </c>
      <c r="P116" s="106" t="s">
        <v>212</v>
      </c>
      <c r="Q116" s="106" t="s">
        <v>213</v>
      </c>
      <c r="R116" s="106" t="s">
        <v>214</v>
      </c>
      <c r="S116" s="160" t="s">
        <v>41</v>
      </c>
      <c r="T116" s="128"/>
      <c r="U116" s="160" t="s">
        <v>30</v>
      </c>
    </row>
    <row r="117" spans="1:23" s="4" customFormat="1" ht="24.95" customHeight="1">
      <c r="A117" s="10"/>
      <c r="B117" s="236"/>
      <c r="C117" s="135"/>
      <c r="D117" s="150"/>
      <c r="E117" s="245"/>
      <c r="F117" s="245"/>
      <c r="G117" s="245"/>
      <c r="H117" s="247"/>
      <c r="I117" s="249"/>
      <c r="J117" s="249"/>
      <c r="K117" s="249"/>
      <c r="L117" s="8">
        <v>75</v>
      </c>
      <c r="M117" s="6">
        <v>24</v>
      </c>
      <c r="N117" s="6">
        <v>2</v>
      </c>
      <c r="O117" s="6">
        <v>2</v>
      </c>
      <c r="P117" s="106"/>
      <c r="Q117" s="106"/>
      <c r="R117" s="106"/>
      <c r="S117" s="160"/>
      <c r="T117" s="129"/>
      <c r="U117" s="160"/>
    </row>
    <row r="118" spans="1:23" s="4" customFormat="1" ht="24.95" customHeight="1">
      <c r="A118" s="10"/>
      <c r="B118" s="236"/>
      <c r="C118" s="135"/>
      <c r="D118" s="150"/>
      <c r="E118" s="245"/>
      <c r="F118" s="245"/>
      <c r="G118" s="245"/>
      <c r="H118" s="247"/>
      <c r="I118" s="249"/>
      <c r="J118" s="249"/>
      <c r="K118" s="249"/>
      <c r="L118" s="8">
        <v>84</v>
      </c>
      <c r="M118" s="6">
        <v>24</v>
      </c>
      <c r="N118" s="6">
        <v>6</v>
      </c>
      <c r="O118" s="6">
        <v>6</v>
      </c>
      <c r="P118" s="106"/>
      <c r="Q118" s="106"/>
      <c r="R118" s="106"/>
      <c r="S118" s="160"/>
      <c r="T118" s="129"/>
      <c r="U118" s="160"/>
    </row>
    <row r="119" spans="1:23" s="4" customFormat="1" ht="24.95" customHeight="1">
      <c r="A119" s="10"/>
      <c r="B119" s="236"/>
      <c r="C119" s="135"/>
      <c r="D119" s="150"/>
      <c r="E119" s="245"/>
      <c r="F119" s="245"/>
      <c r="G119" s="245"/>
      <c r="H119" s="204" t="s">
        <v>14</v>
      </c>
      <c r="I119" s="205"/>
      <c r="J119" s="205"/>
      <c r="K119" s="205"/>
      <c r="L119" s="206"/>
      <c r="M119" s="5">
        <f>SUM(M116:M118)</f>
        <v>54</v>
      </c>
      <c r="N119" s="5">
        <f>SUM(N116:N118)</f>
        <v>12</v>
      </c>
      <c r="O119" s="5">
        <f>SUM(O116:O118)</f>
        <v>12</v>
      </c>
      <c r="P119" s="167"/>
      <c r="Q119" s="167"/>
      <c r="R119" s="167"/>
      <c r="S119" s="243"/>
      <c r="T119" s="130"/>
      <c r="U119" s="243"/>
    </row>
    <row r="120" spans="1:23" s="4" customFormat="1" ht="24.95" customHeight="1">
      <c r="A120" s="10"/>
      <c r="B120" s="236"/>
      <c r="C120" s="135"/>
      <c r="D120" s="150"/>
      <c r="E120" s="251" t="s">
        <v>146</v>
      </c>
      <c r="F120" s="252"/>
      <c r="G120" s="252"/>
      <c r="H120" s="253" t="s">
        <v>147</v>
      </c>
      <c r="I120" s="254" t="s">
        <v>148</v>
      </c>
      <c r="J120" s="250" t="s">
        <v>30</v>
      </c>
      <c r="K120" s="250" t="s">
        <v>31</v>
      </c>
      <c r="L120" s="8">
        <v>75</v>
      </c>
      <c r="M120" s="6">
        <v>74</v>
      </c>
      <c r="N120" s="6">
        <v>4</v>
      </c>
      <c r="O120" s="6">
        <v>4</v>
      </c>
      <c r="P120" s="106" t="s">
        <v>149</v>
      </c>
      <c r="Q120" s="106" t="s">
        <v>150</v>
      </c>
      <c r="R120" s="106" t="s">
        <v>151</v>
      </c>
      <c r="S120" s="160" t="s">
        <v>76</v>
      </c>
      <c r="T120" s="128"/>
      <c r="U120" s="160" t="s">
        <v>30</v>
      </c>
    </row>
    <row r="121" spans="1:23" s="4" customFormat="1" ht="24.95" customHeight="1">
      <c r="A121" s="10"/>
      <c r="B121" s="236"/>
      <c r="C121" s="135"/>
      <c r="D121" s="150"/>
      <c r="E121" s="245"/>
      <c r="F121" s="245"/>
      <c r="G121" s="245"/>
      <c r="H121" s="247"/>
      <c r="I121" s="249"/>
      <c r="J121" s="249"/>
      <c r="K121" s="249"/>
      <c r="L121" s="8">
        <v>84</v>
      </c>
      <c r="M121" s="6">
        <v>115</v>
      </c>
      <c r="N121" s="6">
        <v>0</v>
      </c>
      <c r="O121" s="6">
        <v>0</v>
      </c>
      <c r="P121" s="106"/>
      <c r="Q121" s="106"/>
      <c r="R121" s="106"/>
      <c r="S121" s="160"/>
      <c r="T121" s="129"/>
      <c r="U121" s="160"/>
    </row>
    <row r="122" spans="1:23" s="4" customFormat="1" ht="24.95" customHeight="1">
      <c r="A122" s="10"/>
      <c r="B122" s="236"/>
      <c r="C122" s="135"/>
      <c r="D122" s="150"/>
      <c r="E122" s="245"/>
      <c r="F122" s="245"/>
      <c r="G122" s="245"/>
      <c r="H122" s="247"/>
      <c r="I122" s="249"/>
      <c r="J122" s="249"/>
      <c r="K122" s="249"/>
      <c r="L122" s="8">
        <v>117</v>
      </c>
      <c r="M122" s="6">
        <v>103</v>
      </c>
      <c r="N122" s="6">
        <v>12</v>
      </c>
      <c r="O122" s="6">
        <v>12</v>
      </c>
      <c r="P122" s="106"/>
      <c r="Q122" s="106"/>
      <c r="R122" s="106"/>
      <c r="S122" s="160"/>
      <c r="T122" s="129"/>
      <c r="U122" s="160"/>
    </row>
    <row r="123" spans="1:23" s="4" customFormat="1" ht="24.95" customHeight="1">
      <c r="A123" s="10"/>
      <c r="B123" s="236"/>
      <c r="C123" s="135"/>
      <c r="D123" s="155"/>
      <c r="E123" s="245"/>
      <c r="F123" s="245"/>
      <c r="G123" s="245"/>
      <c r="H123" s="204" t="s">
        <v>14</v>
      </c>
      <c r="I123" s="205"/>
      <c r="J123" s="205"/>
      <c r="K123" s="205"/>
      <c r="L123" s="206"/>
      <c r="M123" s="5">
        <f>SUM(M120:M122)</f>
        <v>292</v>
      </c>
      <c r="N123" s="5">
        <f>SUM(N120:N122)</f>
        <v>16</v>
      </c>
      <c r="O123" s="5">
        <f>SUM(O120:O122)</f>
        <v>16</v>
      </c>
      <c r="P123" s="167"/>
      <c r="Q123" s="167"/>
      <c r="R123" s="167"/>
      <c r="S123" s="243"/>
      <c r="T123" s="130"/>
      <c r="U123" s="243"/>
    </row>
    <row r="124" spans="1:23" s="4" customFormat="1" ht="24.95" customHeight="1">
      <c r="A124" s="10"/>
      <c r="B124" s="236"/>
      <c r="C124" s="135"/>
      <c r="D124" s="150" t="s">
        <v>290</v>
      </c>
      <c r="E124" s="244" t="s">
        <v>291</v>
      </c>
      <c r="F124" s="245"/>
      <c r="G124" s="245"/>
      <c r="H124" s="246" t="s">
        <v>292</v>
      </c>
      <c r="I124" s="248" t="s">
        <v>293</v>
      </c>
      <c r="J124" s="249" t="s">
        <v>19</v>
      </c>
      <c r="K124" s="249" t="s">
        <v>20</v>
      </c>
      <c r="L124" s="8">
        <v>59</v>
      </c>
      <c r="M124" s="6">
        <v>179</v>
      </c>
      <c r="N124" s="6">
        <v>146</v>
      </c>
      <c r="O124" s="6">
        <v>142</v>
      </c>
      <c r="P124" s="106" t="s">
        <v>294</v>
      </c>
      <c r="Q124" s="106" t="s">
        <v>295</v>
      </c>
      <c r="R124" s="106" t="s">
        <v>289</v>
      </c>
      <c r="S124" s="160" t="s">
        <v>76</v>
      </c>
      <c r="T124" s="129"/>
      <c r="U124" s="160" t="s">
        <v>30</v>
      </c>
    </row>
    <row r="125" spans="1:23" s="4" customFormat="1" ht="24.95" customHeight="1">
      <c r="A125" s="10"/>
      <c r="B125" s="236"/>
      <c r="C125" s="135"/>
      <c r="D125" s="150"/>
      <c r="E125" s="245"/>
      <c r="F125" s="245"/>
      <c r="G125" s="245"/>
      <c r="H125" s="247"/>
      <c r="I125" s="249"/>
      <c r="J125" s="249"/>
      <c r="K125" s="249"/>
      <c r="L125" s="8">
        <v>84</v>
      </c>
      <c r="M125" s="6">
        <v>158</v>
      </c>
      <c r="N125" s="6">
        <v>139</v>
      </c>
      <c r="O125" s="6">
        <v>135</v>
      </c>
      <c r="P125" s="106"/>
      <c r="Q125" s="106"/>
      <c r="R125" s="106"/>
      <c r="S125" s="160"/>
      <c r="T125" s="129"/>
      <c r="U125" s="160"/>
    </row>
    <row r="126" spans="1:23" s="4" customFormat="1" ht="24.95" customHeight="1">
      <c r="A126" s="10"/>
      <c r="B126" s="236"/>
      <c r="C126" s="135"/>
      <c r="D126" s="155"/>
      <c r="E126" s="245"/>
      <c r="F126" s="245"/>
      <c r="G126" s="245"/>
      <c r="H126" s="204" t="s">
        <v>14</v>
      </c>
      <c r="I126" s="205"/>
      <c r="J126" s="205"/>
      <c r="K126" s="205"/>
      <c r="L126" s="206"/>
      <c r="M126" s="5">
        <f>SUM(M124:M125)</f>
        <v>337</v>
      </c>
      <c r="N126" s="5">
        <f>SUM(N124:N125)</f>
        <v>285</v>
      </c>
      <c r="O126" s="5">
        <f>SUM(O124:O125)</f>
        <v>277</v>
      </c>
      <c r="P126" s="167"/>
      <c r="Q126" s="167"/>
      <c r="R126" s="167"/>
      <c r="S126" s="243"/>
      <c r="T126" s="130"/>
      <c r="U126" s="243"/>
    </row>
    <row r="127" spans="1:23" s="4" customFormat="1" ht="24.95" customHeight="1">
      <c r="A127" s="54"/>
      <c r="B127" s="91" t="s">
        <v>21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3"/>
      <c r="M127" s="2">
        <f>SUM(M126,M123,M119,M115,M110,M103,M100,M96,M106)</f>
        <v>4627</v>
      </c>
      <c r="N127" s="2">
        <f>SUM(N126,N123,N119,N115,N110,N103,N100,N96,N106)</f>
        <v>1660</v>
      </c>
      <c r="O127" s="2">
        <f>SUM(O126,O123,O119,O115,O110,O103,O100,O96,O106)</f>
        <v>1415</v>
      </c>
      <c r="P127" s="3"/>
      <c r="Q127" s="3"/>
      <c r="R127" s="44"/>
      <c r="S127" s="44"/>
      <c r="T127" s="44"/>
      <c r="U127" s="44"/>
    </row>
    <row r="128" spans="1:23" s="4" customFormat="1" ht="24.95" customHeight="1">
      <c r="A128" s="119"/>
      <c r="B128" s="240" t="s">
        <v>26</v>
      </c>
      <c r="C128" s="134" t="s">
        <v>75</v>
      </c>
      <c r="D128" s="154" t="s">
        <v>62</v>
      </c>
      <c r="E128" s="123" t="s">
        <v>63</v>
      </c>
      <c r="F128" s="123"/>
      <c r="G128" s="123"/>
      <c r="H128" s="124" t="s">
        <v>64</v>
      </c>
      <c r="I128" s="124" t="s">
        <v>64</v>
      </c>
      <c r="J128" s="121" t="s">
        <v>19</v>
      </c>
      <c r="K128" s="121" t="s">
        <v>20</v>
      </c>
      <c r="L128" s="8">
        <v>60.462400000000002</v>
      </c>
      <c r="M128" s="6">
        <v>140</v>
      </c>
      <c r="N128" s="6">
        <v>51</v>
      </c>
      <c r="O128" s="6">
        <v>49</v>
      </c>
      <c r="P128" s="128" t="s">
        <v>65</v>
      </c>
      <c r="Q128" s="128" t="s">
        <v>66</v>
      </c>
      <c r="R128" s="128" t="s">
        <v>67</v>
      </c>
      <c r="S128" s="128" t="s">
        <v>41</v>
      </c>
      <c r="T128" s="128" t="s">
        <v>173</v>
      </c>
      <c r="U128" s="128" t="s">
        <v>30</v>
      </c>
      <c r="W128" s="11"/>
    </row>
    <row r="129" spans="1:23" s="4" customFormat="1" ht="24.95" customHeight="1">
      <c r="A129" s="119"/>
      <c r="B129" s="241"/>
      <c r="C129" s="135"/>
      <c r="D129" s="150"/>
      <c r="E129" s="123"/>
      <c r="F129" s="123"/>
      <c r="G129" s="123"/>
      <c r="H129" s="124"/>
      <c r="I129" s="124"/>
      <c r="J129" s="121"/>
      <c r="K129" s="121"/>
      <c r="L129" s="8">
        <v>84.993300000000005</v>
      </c>
      <c r="M129" s="6">
        <v>576</v>
      </c>
      <c r="N129" s="6">
        <v>348</v>
      </c>
      <c r="O129" s="6">
        <v>343</v>
      </c>
      <c r="P129" s="129"/>
      <c r="Q129" s="129"/>
      <c r="R129" s="129"/>
      <c r="S129" s="129"/>
      <c r="T129" s="129"/>
      <c r="U129" s="129"/>
      <c r="W129" s="11"/>
    </row>
    <row r="130" spans="1:23" s="4" customFormat="1" ht="24.95" customHeight="1">
      <c r="A130" s="119"/>
      <c r="B130" s="241"/>
      <c r="C130" s="135"/>
      <c r="D130" s="150"/>
      <c r="E130" s="123"/>
      <c r="F130" s="123"/>
      <c r="G130" s="123"/>
      <c r="H130" s="124"/>
      <c r="I130" s="124"/>
      <c r="J130" s="121"/>
      <c r="K130" s="121"/>
      <c r="L130" s="8">
        <v>84.986800000000002</v>
      </c>
      <c r="M130" s="6">
        <v>100</v>
      </c>
      <c r="N130" s="6">
        <v>43</v>
      </c>
      <c r="O130" s="6">
        <v>43</v>
      </c>
      <c r="P130" s="129"/>
      <c r="Q130" s="129"/>
      <c r="R130" s="129"/>
      <c r="S130" s="129"/>
      <c r="T130" s="129"/>
      <c r="U130" s="129"/>
      <c r="W130" s="11"/>
    </row>
    <row r="131" spans="1:23" s="4" customFormat="1" ht="24.95" customHeight="1">
      <c r="A131" s="119"/>
      <c r="B131" s="241"/>
      <c r="C131" s="135"/>
      <c r="D131" s="150"/>
      <c r="E131" s="123"/>
      <c r="F131" s="123"/>
      <c r="G131" s="123"/>
      <c r="H131" s="124"/>
      <c r="I131" s="124"/>
      <c r="J131" s="121"/>
      <c r="K131" s="121"/>
      <c r="L131" s="8">
        <v>84.674999999999997</v>
      </c>
      <c r="M131" s="6">
        <v>100</v>
      </c>
      <c r="N131" s="6">
        <v>50</v>
      </c>
      <c r="O131" s="6">
        <v>50</v>
      </c>
      <c r="P131" s="129"/>
      <c r="Q131" s="129"/>
      <c r="R131" s="129"/>
      <c r="S131" s="129"/>
      <c r="T131" s="129"/>
      <c r="U131" s="129"/>
      <c r="W131" s="11"/>
    </row>
    <row r="132" spans="1:23" s="4" customFormat="1" ht="24.95" customHeight="1">
      <c r="A132" s="119"/>
      <c r="B132" s="241"/>
      <c r="C132" s="135"/>
      <c r="D132" s="155"/>
      <c r="E132" s="123"/>
      <c r="F132" s="123"/>
      <c r="G132" s="123"/>
      <c r="H132" s="204" t="s">
        <v>14</v>
      </c>
      <c r="I132" s="205"/>
      <c r="J132" s="205"/>
      <c r="K132" s="205"/>
      <c r="L132" s="206"/>
      <c r="M132" s="5">
        <f>SUM(M128:M131)</f>
        <v>916</v>
      </c>
      <c r="N132" s="5">
        <f>SUM(N128:N131)</f>
        <v>492</v>
      </c>
      <c r="O132" s="5">
        <f>SUM(O128:O131)</f>
        <v>485</v>
      </c>
      <c r="P132" s="130"/>
      <c r="Q132" s="130"/>
      <c r="R132" s="130"/>
      <c r="S132" s="130"/>
      <c r="T132" s="130"/>
      <c r="U132" s="130"/>
    </row>
    <row r="133" spans="1:23" s="4" customFormat="1" ht="24.95" customHeight="1">
      <c r="A133" s="119"/>
      <c r="B133" s="241"/>
      <c r="C133" s="135"/>
      <c r="D133" s="154" t="s">
        <v>68</v>
      </c>
      <c r="E133" s="123" t="s">
        <v>69</v>
      </c>
      <c r="F133" s="123"/>
      <c r="G133" s="123"/>
      <c r="H133" s="124" t="s">
        <v>70</v>
      </c>
      <c r="I133" s="124" t="s">
        <v>71</v>
      </c>
      <c r="J133" s="121" t="s">
        <v>19</v>
      </c>
      <c r="K133" s="121" t="s">
        <v>20</v>
      </c>
      <c r="L133" s="8">
        <v>71</v>
      </c>
      <c r="M133" s="6">
        <v>80</v>
      </c>
      <c r="N133" s="6">
        <v>71</v>
      </c>
      <c r="O133" s="6">
        <v>68</v>
      </c>
      <c r="P133" s="128" t="s">
        <v>72</v>
      </c>
      <c r="Q133" s="128" t="s">
        <v>73</v>
      </c>
      <c r="R133" s="128" t="s">
        <v>172</v>
      </c>
      <c r="S133" s="128" t="s">
        <v>41</v>
      </c>
      <c r="T133" s="128" t="s">
        <v>174</v>
      </c>
      <c r="U133" s="128" t="s">
        <v>30</v>
      </c>
    </row>
    <row r="134" spans="1:23" s="4" customFormat="1" ht="24.95" customHeight="1">
      <c r="A134" s="119"/>
      <c r="B134" s="241"/>
      <c r="C134" s="135"/>
      <c r="D134" s="150"/>
      <c r="E134" s="123"/>
      <c r="F134" s="123"/>
      <c r="G134" s="123"/>
      <c r="H134" s="124"/>
      <c r="I134" s="124"/>
      <c r="J134" s="121"/>
      <c r="K134" s="121"/>
      <c r="L134" s="8">
        <v>84</v>
      </c>
      <c r="M134" s="6">
        <v>96</v>
      </c>
      <c r="N134" s="6">
        <v>73</v>
      </c>
      <c r="O134" s="6">
        <v>73</v>
      </c>
      <c r="P134" s="129"/>
      <c r="Q134" s="129"/>
      <c r="R134" s="129"/>
      <c r="S134" s="129"/>
      <c r="T134" s="129"/>
      <c r="U134" s="129"/>
    </row>
    <row r="135" spans="1:23" s="4" customFormat="1" ht="24.95" customHeight="1">
      <c r="A135" s="119"/>
      <c r="B135" s="241"/>
      <c r="C135" s="135"/>
      <c r="D135" s="155"/>
      <c r="E135" s="123"/>
      <c r="F135" s="123"/>
      <c r="G135" s="123"/>
      <c r="H135" s="204" t="s">
        <v>14</v>
      </c>
      <c r="I135" s="205"/>
      <c r="J135" s="205"/>
      <c r="K135" s="205"/>
      <c r="L135" s="206"/>
      <c r="M135" s="5">
        <f>SUM(M133:M134)</f>
        <v>176</v>
      </c>
      <c r="N135" s="5">
        <f>SUM(N133:N134)</f>
        <v>144</v>
      </c>
      <c r="O135" s="5">
        <f>SUM(O133:O134)</f>
        <v>141</v>
      </c>
      <c r="P135" s="130"/>
      <c r="Q135" s="130"/>
      <c r="R135" s="130"/>
      <c r="S135" s="130"/>
      <c r="T135" s="130"/>
      <c r="U135" s="130"/>
    </row>
    <row r="136" spans="1:23" s="4" customFormat="1" ht="24.95" customHeight="1">
      <c r="A136" s="119"/>
      <c r="B136" s="241"/>
      <c r="C136" s="135"/>
      <c r="D136" s="154" t="s">
        <v>235</v>
      </c>
      <c r="E136" s="123" t="s">
        <v>236</v>
      </c>
      <c r="F136" s="123"/>
      <c r="G136" s="123"/>
      <c r="H136" s="124" t="s">
        <v>234</v>
      </c>
      <c r="I136" s="124" t="s">
        <v>237</v>
      </c>
      <c r="J136" s="121" t="s">
        <v>30</v>
      </c>
      <c r="K136" s="121" t="s">
        <v>31</v>
      </c>
      <c r="L136" s="8">
        <v>74.868700000000004</v>
      </c>
      <c r="M136" s="6">
        <v>145</v>
      </c>
      <c r="N136" s="6">
        <v>5</v>
      </c>
      <c r="O136" s="6">
        <v>0</v>
      </c>
      <c r="P136" s="128" t="s">
        <v>238</v>
      </c>
      <c r="Q136" s="128" t="s">
        <v>239</v>
      </c>
      <c r="R136" s="128" t="s">
        <v>296</v>
      </c>
      <c r="S136" s="128" t="s">
        <v>76</v>
      </c>
      <c r="T136" s="128" t="s">
        <v>174</v>
      </c>
      <c r="U136" s="128" t="s">
        <v>30</v>
      </c>
      <c r="W136" s="11"/>
    </row>
    <row r="137" spans="1:23" s="4" customFormat="1" ht="24.95" customHeight="1">
      <c r="A137" s="119"/>
      <c r="B137" s="241"/>
      <c r="C137" s="135"/>
      <c r="D137" s="150"/>
      <c r="E137" s="123"/>
      <c r="F137" s="123"/>
      <c r="G137" s="123"/>
      <c r="H137" s="124"/>
      <c r="I137" s="124"/>
      <c r="J137" s="121"/>
      <c r="K137" s="121"/>
      <c r="L137" s="8">
        <v>84.605800000000002</v>
      </c>
      <c r="M137" s="6">
        <v>310</v>
      </c>
      <c r="N137" s="6">
        <v>28</v>
      </c>
      <c r="O137" s="6">
        <v>21</v>
      </c>
      <c r="P137" s="129"/>
      <c r="Q137" s="129"/>
      <c r="R137" s="129"/>
      <c r="S137" s="129"/>
      <c r="T137" s="129"/>
      <c r="U137" s="129"/>
      <c r="W137" s="11"/>
    </row>
    <row r="138" spans="1:23" s="4" customFormat="1" ht="24.95" customHeight="1">
      <c r="A138" s="119"/>
      <c r="B138" s="241"/>
      <c r="C138" s="135"/>
      <c r="D138" s="150"/>
      <c r="E138" s="123"/>
      <c r="F138" s="123"/>
      <c r="G138" s="123"/>
      <c r="H138" s="124"/>
      <c r="I138" s="124"/>
      <c r="J138" s="121"/>
      <c r="K138" s="121"/>
      <c r="L138" s="8">
        <v>84.945300000000003</v>
      </c>
      <c r="M138" s="6">
        <v>152</v>
      </c>
      <c r="N138" s="6">
        <v>7</v>
      </c>
      <c r="O138" s="6">
        <v>3</v>
      </c>
      <c r="P138" s="129"/>
      <c r="Q138" s="129"/>
      <c r="R138" s="129"/>
      <c r="S138" s="129"/>
      <c r="T138" s="129"/>
      <c r="U138" s="129"/>
      <c r="W138" s="11"/>
    </row>
    <row r="139" spans="1:23" s="4" customFormat="1" ht="24.95" customHeight="1">
      <c r="A139" s="119"/>
      <c r="B139" s="241"/>
      <c r="C139" s="135"/>
      <c r="D139" s="150"/>
      <c r="E139" s="123"/>
      <c r="F139" s="123"/>
      <c r="G139" s="123"/>
      <c r="H139" s="124"/>
      <c r="I139" s="124"/>
      <c r="J139" s="121"/>
      <c r="K139" s="121"/>
      <c r="L139" s="8">
        <v>99.682500000000005</v>
      </c>
      <c r="M139" s="6">
        <v>96</v>
      </c>
      <c r="N139" s="6">
        <v>3</v>
      </c>
      <c r="O139" s="6">
        <v>0</v>
      </c>
      <c r="P139" s="129"/>
      <c r="Q139" s="129"/>
      <c r="R139" s="129"/>
      <c r="S139" s="129"/>
      <c r="T139" s="129"/>
      <c r="U139" s="129"/>
      <c r="W139" s="11"/>
    </row>
    <row r="140" spans="1:23" s="4" customFormat="1" ht="24.95" customHeight="1">
      <c r="A140" s="119"/>
      <c r="B140" s="242"/>
      <c r="C140" s="136"/>
      <c r="D140" s="155"/>
      <c r="E140" s="123"/>
      <c r="F140" s="123"/>
      <c r="G140" s="123"/>
      <c r="H140" s="204" t="s">
        <v>14</v>
      </c>
      <c r="I140" s="205"/>
      <c r="J140" s="205"/>
      <c r="K140" s="205"/>
      <c r="L140" s="206"/>
      <c r="M140" s="5">
        <f>SUM(M136:M139)</f>
        <v>703</v>
      </c>
      <c r="N140" s="5">
        <f>SUM(N136:N139)</f>
        <v>43</v>
      </c>
      <c r="O140" s="5">
        <f>SUM(O136:O139)</f>
        <v>24</v>
      </c>
      <c r="P140" s="130"/>
      <c r="Q140" s="130"/>
      <c r="R140" s="130"/>
      <c r="S140" s="130"/>
      <c r="T140" s="130"/>
      <c r="U140" s="130"/>
    </row>
    <row r="141" spans="1:23" s="12" customFormat="1" ht="24.95" customHeight="1">
      <c r="A141" s="120"/>
      <c r="B141" s="235" t="s">
        <v>21</v>
      </c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">
        <f t="shared" ref="M141:N141" si="2">SUM(M135,M132,M140)</f>
        <v>1795</v>
      </c>
      <c r="N141" s="2">
        <f t="shared" si="2"/>
        <v>679</v>
      </c>
      <c r="O141" s="2">
        <f>SUM(O135,O132,O140)</f>
        <v>650</v>
      </c>
      <c r="P141" s="3"/>
      <c r="Q141" s="3"/>
      <c r="R141" s="44"/>
      <c r="S141" s="44"/>
      <c r="T141" s="44"/>
      <c r="U141" s="44"/>
    </row>
    <row r="142" spans="1:23" s="4" customFormat="1" ht="24.95" customHeight="1">
      <c r="A142" s="10"/>
      <c r="B142" s="236" t="s">
        <v>26</v>
      </c>
      <c r="C142" s="135" t="s">
        <v>244</v>
      </c>
      <c r="D142" s="124" t="s">
        <v>245</v>
      </c>
      <c r="E142" s="237" t="s">
        <v>77</v>
      </c>
      <c r="F142" s="238"/>
      <c r="G142" s="238"/>
      <c r="H142" s="108" t="s">
        <v>246</v>
      </c>
      <c r="I142" s="239" t="s">
        <v>247</v>
      </c>
      <c r="J142" s="108" t="s">
        <v>30</v>
      </c>
      <c r="K142" s="108" t="s">
        <v>31</v>
      </c>
      <c r="L142" s="8">
        <v>75.966999999999999</v>
      </c>
      <c r="M142" s="6">
        <v>252</v>
      </c>
      <c r="N142" s="6">
        <v>49</v>
      </c>
      <c r="O142" s="6">
        <v>43</v>
      </c>
      <c r="P142" s="231">
        <v>44462</v>
      </c>
      <c r="Q142" s="231">
        <v>44484</v>
      </c>
      <c r="R142" s="232">
        <v>45565</v>
      </c>
      <c r="S142" s="165" t="s">
        <v>74</v>
      </c>
      <c r="T142" s="128" t="s">
        <v>61</v>
      </c>
      <c r="U142" s="125" t="s">
        <v>19</v>
      </c>
    </row>
    <row r="143" spans="1:23" s="4" customFormat="1" ht="24.95" customHeight="1">
      <c r="A143" s="10"/>
      <c r="B143" s="236"/>
      <c r="C143" s="135"/>
      <c r="D143" s="124"/>
      <c r="E143" s="237"/>
      <c r="F143" s="238"/>
      <c r="G143" s="238"/>
      <c r="H143" s="108"/>
      <c r="I143" s="239"/>
      <c r="J143" s="108"/>
      <c r="K143" s="108"/>
      <c r="L143" s="8">
        <v>75.928700000000006</v>
      </c>
      <c r="M143" s="6">
        <v>247</v>
      </c>
      <c r="N143" s="6">
        <v>84</v>
      </c>
      <c r="O143" s="6">
        <v>72</v>
      </c>
      <c r="P143" s="161"/>
      <c r="Q143" s="161"/>
      <c r="R143" s="233"/>
      <c r="S143" s="233"/>
      <c r="T143" s="129"/>
      <c r="U143" s="126"/>
    </row>
    <row r="144" spans="1:23" s="4" customFormat="1" ht="24.95" customHeight="1">
      <c r="A144" s="10"/>
      <c r="B144" s="236"/>
      <c r="C144" s="135"/>
      <c r="D144" s="124"/>
      <c r="E144" s="238"/>
      <c r="F144" s="238"/>
      <c r="G144" s="238"/>
      <c r="H144" s="108"/>
      <c r="I144" s="239"/>
      <c r="J144" s="108"/>
      <c r="K144" s="108"/>
      <c r="L144" s="8">
        <v>84.941900000000004</v>
      </c>
      <c r="M144" s="6">
        <v>225</v>
      </c>
      <c r="N144" s="6">
        <v>1</v>
      </c>
      <c r="O144" s="6">
        <v>1</v>
      </c>
      <c r="P144" s="161"/>
      <c r="Q144" s="161"/>
      <c r="R144" s="233"/>
      <c r="S144" s="233"/>
      <c r="T144" s="129"/>
      <c r="U144" s="126"/>
    </row>
    <row r="145" spans="1:21" s="4" customFormat="1" ht="24.95" customHeight="1">
      <c r="A145" s="10"/>
      <c r="B145" s="236"/>
      <c r="C145" s="135"/>
      <c r="D145" s="124"/>
      <c r="E145" s="238"/>
      <c r="F145" s="238"/>
      <c r="G145" s="238"/>
      <c r="H145" s="108"/>
      <c r="I145" s="239"/>
      <c r="J145" s="108"/>
      <c r="K145" s="108"/>
      <c r="L145" s="8">
        <v>84.885800000000003</v>
      </c>
      <c r="M145" s="6">
        <v>220</v>
      </c>
      <c r="N145" s="6">
        <v>4</v>
      </c>
      <c r="O145" s="6">
        <v>1</v>
      </c>
      <c r="P145" s="161"/>
      <c r="Q145" s="161"/>
      <c r="R145" s="233"/>
      <c r="S145" s="233"/>
      <c r="T145" s="129"/>
      <c r="U145" s="126"/>
    </row>
    <row r="146" spans="1:21" s="4" customFormat="1" ht="24.95" customHeight="1">
      <c r="A146" s="10"/>
      <c r="B146" s="236"/>
      <c r="C146" s="135"/>
      <c r="D146" s="124"/>
      <c r="E146" s="238"/>
      <c r="F146" s="238"/>
      <c r="G146" s="238"/>
      <c r="H146" s="204" t="s">
        <v>14</v>
      </c>
      <c r="I146" s="205"/>
      <c r="J146" s="205"/>
      <c r="K146" s="205"/>
      <c r="L146" s="206"/>
      <c r="M146" s="5">
        <f>SUM(M142:M145)</f>
        <v>944</v>
      </c>
      <c r="N146" s="5">
        <f>SUM(N142:N145)</f>
        <v>138</v>
      </c>
      <c r="O146" s="5">
        <f>SUM(O142:O145)</f>
        <v>117</v>
      </c>
      <c r="P146" s="162"/>
      <c r="Q146" s="162"/>
      <c r="R146" s="234"/>
      <c r="S146" s="234"/>
      <c r="T146" s="130"/>
      <c r="U146" s="127"/>
    </row>
    <row r="147" spans="1:21" s="4" customFormat="1" ht="24.95" customHeight="1">
      <c r="A147" s="54"/>
      <c r="B147" s="91" t="s">
        <v>21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3"/>
      <c r="M147" s="2">
        <f>M146</f>
        <v>944</v>
      </c>
      <c r="N147" s="2">
        <f t="shared" ref="N147" si="3">N146</f>
        <v>138</v>
      </c>
      <c r="O147" s="2">
        <f>O146</f>
        <v>117</v>
      </c>
      <c r="P147" s="3"/>
      <c r="Q147" s="3"/>
      <c r="R147" s="44"/>
      <c r="S147" s="44"/>
      <c r="T147" s="44"/>
      <c r="U147" s="44"/>
    </row>
    <row r="148" spans="1:21" ht="24.95" customHeight="1">
      <c r="B148" s="225" t="s">
        <v>26</v>
      </c>
      <c r="C148" s="134" t="s">
        <v>78</v>
      </c>
      <c r="D148" s="227" t="s">
        <v>79</v>
      </c>
      <c r="E148" s="228" t="s">
        <v>80</v>
      </c>
      <c r="F148" s="229"/>
      <c r="G148" s="229"/>
      <c r="H148" s="230" t="s">
        <v>81</v>
      </c>
      <c r="I148" s="230" t="s">
        <v>182</v>
      </c>
      <c r="J148" s="224" t="s">
        <v>30</v>
      </c>
      <c r="K148" s="224" t="s">
        <v>31</v>
      </c>
      <c r="L148" s="13" t="s">
        <v>82</v>
      </c>
      <c r="M148" s="14">
        <v>8</v>
      </c>
      <c r="N148" s="18">
        <v>3</v>
      </c>
      <c r="O148" s="18">
        <v>3</v>
      </c>
      <c r="P148" s="106" t="s">
        <v>175</v>
      </c>
      <c r="Q148" s="106" t="s">
        <v>176</v>
      </c>
      <c r="R148" s="106" t="s">
        <v>88</v>
      </c>
      <c r="S148" s="106" t="s">
        <v>177</v>
      </c>
      <c r="T148" s="106"/>
      <c r="U148" s="106" t="s">
        <v>19</v>
      </c>
    </row>
    <row r="149" spans="1:21" ht="24.95" customHeight="1">
      <c r="B149" s="226"/>
      <c r="C149" s="135"/>
      <c r="D149" s="209"/>
      <c r="E149" s="228"/>
      <c r="F149" s="229"/>
      <c r="G149" s="229"/>
      <c r="H149" s="220"/>
      <c r="I149" s="220"/>
      <c r="J149" s="224"/>
      <c r="K149" s="224"/>
      <c r="L149" s="13" t="s">
        <v>83</v>
      </c>
      <c r="M149" s="14">
        <v>16</v>
      </c>
      <c r="N149" s="18">
        <v>5</v>
      </c>
      <c r="O149" s="18">
        <v>5</v>
      </c>
      <c r="P149" s="106"/>
      <c r="Q149" s="106"/>
      <c r="R149" s="106"/>
      <c r="S149" s="106"/>
      <c r="T149" s="106"/>
      <c r="U149" s="106"/>
    </row>
    <row r="150" spans="1:21" ht="24.95" customHeight="1">
      <c r="B150" s="226"/>
      <c r="C150" s="135"/>
      <c r="D150" s="209"/>
      <c r="E150" s="228"/>
      <c r="F150" s="229"/>
      <c r="G150" s="229"/>
      <c r="H150" s="220"/>
      <c r="I150" s="220"/>
      <c r="J150" s="224"/>
      <c r="K150" s="224"/>
      <c r="L150" s="15">
        <v>49</v>
      </c>
      <c r="M150" s="14">
        <v>36</v>
      </c>
      <c r="N150" s="18">
        <v>0</v>
      </c>
      <c r="O150" s="18">
        <v>0</v>
      </c>
      <c r="P150" s="106"/>
      <c r="Q150" s="106"/>
      <c r="R150" s="106"/>
      <c r="S150" s="106"/>
      <c r="T150" s="106"/>
      <c r="U150" s="106"/>
    </row>
    <row r="151" spans="1:21" ht="24.95" customHeight="1">
      <c r="B151" s="226"/>
      <c r="C151" s="135"/>
      <c r="D151" s="209"/>
      <c r="E151" s="228"/>
      <c r="F151" s="229"/>
      <c r="G151" s="229"/>
      <c r="H151" s="220"/>
      <c r="I151" s="220"/>
      <c r="J151" s="224"/>
      <c r="K151" s="224"/>
      <c r="L151" s="13" t="s">
        <v>84</v>
      </c>
      <c r="M151" s="14">
        <v>16</v>
      </c>
      <c r="N151" s="18">
        <v>0</v>
      </c>
      <c r="O151" s="18">
        <v>0</v>
      </c>
      <c r="P151" s="106"/>
      <c r="Q151" s="106"/>
      <c r="R151" s="106"/>
      <c r="S151" s="106"/>
      <c r="T151" s="106"/>
      <c r="U151" s="106"/>
    </row>
    <row r="152" spans="1:21" ht="24.95" customHeight="1">
      <c r="B152" s="226"/>
      <c r="C152" s="135"/>
      <c r="D152" s="209"/>
      <c r="E152" s="229"/>
      <c r="F152" s="229"/>
      <c r="G152" s="229"/>
      <c r="H152" s="224"/>
      <c r="I152" s="224"/>
      <c r="J152" s="224"/>
      <c r="K152" s="224"/>
      <c r="L152" s="13" t="s">
        <v>85</v>
      </c>
      <c r="M152" s="14">
        <v>36</v>
      </c>
      <c r="N152" s="18">
        <v>2</v>
      </c>
      <c r="O152" s="18">
        <v>2</v>
      </c>
      <c r="P152" s="106"/>
      <c r="Q152" s="106"/>
      <c r="R152" s="106"/>
      <c r="S152" s="106"/>
      <c r="T152" s="106"/>
      <c r="U152" s="106"/>
    </row>
    <row r="153" spans="1:21" ht="24.95" customHeight="1">
      <c r="B153" s="226"/>
      <c r="C153" s="135"/>
      <c r="D153" s="209"/>
      <c r="E153" s="229"/>
      <c r="F153" s="229"/>
      <c r="G153" s="229"/>
      <c r="H153" s="204" t="s">
        <v>14</v>
      </c>
      <c r="I153" s="205"/>
      <c r="J153" s="205"/>
      <c r="K153" s="205"/>
      <c r="L153" s="206"/>
      <c r="M153" s="5">
        <f>SUM(M148:M152)</f>
        <v>112</v>
      </c>
      <c r="N153" s="5">
        <f>SUM(N148:N152)</f>
        <v>10</v>
      </c>
      <c r="O153" s="5">
        <f>SUM(O148:O152)</f>
        <v>10</v>
      </c>
      <c r="P153" s="167"/>
      <c r="Q153" s="167"/>
      <c r="R153" s="167"/>
      <c r="S153" s="167"/>
      <c r="T153" s="167"/>
      <c r="U153" s="167"/>
    </row>
    <row r="154" spans="1:21" ht="24.95" customHeight="1">
      <c r="B154" s="226"/>
      <c r="C154" s="135"/>
      <c r="D154" s="209"/>
      <c r="E154" s="211" t="s">
        <v>86</v>
      </c>
      <c r="F154" s="212"/>
      <c r="G154" s="213"/>
      <c r="H154" s="219" t="s">
        <v>81</v>
      </c>
      <c r="I154" s="219" t="s">
        <v>183</v>
      </c>
      <c r="J154" s="223" t="s">
        <v>30</v>
      </c>
      <c r="K154" s="223" t="s">
        <v>31</v>
      </c>
      <c r="L154" s="13" t="s">
        <v>87</v>
      </c>
      <c r="M154" s="14">
        <v>12</v>
      </c>
      <c r="N154" s="18">
        <v>3</v>
      </c>
      <c r="O154" s="18">
        <v>3</v>
      </c>
      <c r="P154" s="106" t="s">
        <v>175</v>
      </c>
      <c r="Q154" s="106" t="s">
        <v>176</v>
      </c>
      <c r="R154" s="106" t="s">
        <v>88</v>
      </c>
      <c r="S154" s="106" t="s">
        <v>177</v>
      </c>
      <c r="T154" s="106"/>
      <c r="U154" s="106" t="s">
        <v>19</v>
      </c>
    </row>
    <row r="155" spans="1:21" ht="24.95" customHeight="1">
      <c r="B155" s="226"/>
      <c r="C155" s="135"/>
      <c r="D155" s="209"/>
      <c r="E155" s="214"/>
      <c r="F155" s="215"/>
      <c r="G155" s="216"/>
      <c r="H155" s="220"/>
      <c r="I155" s="220"/>
      <c r="J155" s="224"/>
      <c r="K155" s="224"/>
      <c r="L155" s="13" t="s">
        <v>83</v>
      </c>
      <c r="M155" s="14">
        <v>24</v>
      </c>
      <c r="N155" s="18">
        <v>4</v>
      </c>
      <c r="O155" s="18">
        <v>4</v>
      </c>
      <c r="P155" s="106"/>
      <c r="Q155" s="106"/>
      <c r="R155" s="106"/>
      <c r="S155" s="106"/>
      <c r="T155" s="106"/>
      <c r="U155" s="106"/>
    </row>
    <row r="156" spans="1:21" ht="24.95" customHeight="1">
      <c r="B156" s="226"/>
      <c r="C156" s="135"/>
      <c r="D156" s="209"/>
      <c r="E156" s="214"/>
      <c r="F156" s="215"/>
      <c r="G156" s="216"/>
      <c r="H156" s="220"/>
      <c r="I156" s="220"/>
      <c r="J156" s="224"/>
      <c r="K156" s="224"/>
      <c r="L156" s="15">
        <v>56</v>
      </c>
      <c r="M156" s="14">
        <v>24</v>
      </c>
      <c r="N156" s="18">
        <v>0</v>
      </c>
      <c r="O156" s="18">
        <v>0</v>
      </c>
      <c r="P156" s="106"/>
      <c r="Q156" s="106"/>
      <c r="R156" s="106"/>
      <c r="S156" s="106"/>
      <c r="T156" s="106"/>
      <c r="U156" s="106"/>
    </row>
    <row r="157" spans="1:21" ht="24.95" customHeight="1">
      <c r="B157" s="226"/>
      <c r="C157" s="135"/>
      <c r="D157" s="210"/>
      <c r="E157" s="217"/>
      <c r="F157" s="217"/>
      <c r="G157" s="218"/>
      <c r="H157" s="204" t="s">
        <v>14</v>
      </c>
      <c r="I157" s="205"/>
      <c r="J157" s="205"/>
      <c r="K157" s="205"/>
      <c r="L157" s="206"/>
      <c r="M157" s="5">
        <f>SUM(M154:M156)</f>
        <v>60</v>
      </c>
      <c r="N157" s="5">
        <f>SUM(N154:N156)</f>
        <v>7</v>
      </c>
      <c r="O157" s="5">
        <f>SUM(O154:O156)</f>
        <v>7</v>
      </c>
      <c r="P157" s="167"/>
      <c r="Q157" s="167"/>
      <c r="R157" s="167"/>
      <c r="S157" s="167"/>
      <c r="T157" s="167"/>
      <c r="U157" s="167"/>
    </row>
    <row r="158" spans="1:21" ht="24.95" customHeight="1">
      <c r="B158" s="226"/>
      <c r="C158" s="135"/>
      <c r="D158" s="208" t="s">
        <v>89</v>
      </c>
      <c r="E158" s="211" t="s">
        <v>90</v>
      </c>
      <c r="F158" s="212"/>
      <c r="G158" s="213"/>
      <c r="H158" s="219" t="s">
        <v>184</v>
      </c>
      <c r="I158" s="221" t="s">
        <v>185</v>
      </c>
      <c r="J158" s="223" t="s">
        <v>30</v>
      </c>
      <c r="K158" s="223" t="s">
        <v>31</v>
      </c>
      <c r="L158" s="16">
        <v>65.323499999999996</v>
      </c>
      <c r="M158" s="14">
        <v>48</v>
      </c>
      <c r="N158" s="18">
        <v>11</v>
      </c>
      <c r="O158" s="18">
        <v>10</v>
      </c>
      <c r="P158" s="106" t="s">
        <v>178</v>
      </c>
      <c r="Q158" s="106" t="s">
        <v>179</v>
      </c>
      <c r="R158" s="106" t="s">
        <v>179</v>
      </c>
      <c r="S158" s="106" t="s">
        <v>180</v>
      </c>
      <c r="T158" s="106" t="s">
        <v>181</v>
      </c>
      <c r="U158" s="106" t="s">
        <v>30</v>
      </c>
    </row>
    <row r="159" spans="1:21" ht="24.95" customHeight="1">
      <c r="B159" s="226"/>
      <c r="C159" s="135"/>
      <c r="D159" s="209"/>
      <c r="E159" s="214"/>
      <c r="F159" s="215"/>
      <c r="G159" s="216"/>
      <c r="H159" s="220"/>
      <c r="I159" s="222"/>
      <c r="J159" s="224"/>
      <c r="K159" s="224"/>
      <c r="L159" s="16">
        <v>77.154899999999998</v>
      </c>
      <c r="M159" s="14">
        <v>72</v>
      </c>
      <c r="N159" s="19">
        <v>4</v>
      </c>
      <c r="O159" s="19">
        <v>3</v>
      </c>
      <c r="P159" s="106"/>
      <c r="Q159" s="106"/>
      <c r="R159" s="106"/>
      <c r="S159" s="106"/>
      <c r="T159" s="106"/>
      <c r="U159" s="106"/>
    </row>
    <row r="160" spans="1:21" ht="24.95" customHeight="1">
      <c r="B160" s="226"/>
      <c r="C160" s="135"/>
      <c r="D160" s="210"/>
      <c r="E160" s="217"/>
      <c r="F160" s="217"/>
      <c r="G160" s="218"/>
      <c r="H160" s="204" t="s">
        <v>14</v>
      </c>
      <c r="I160" s="205"/>
      <c r="J160" s="205"/>
      <c r="K160" s="205"/>
      <c r="L160" s="206"/>
      <c r="M160" s="5">
        <f>SUM(M158:M159)</f>
        <v>120</v>
      </c>
      <c r="N160" s="5">
        <f>SUM(N158:N159)</f>
        <v>15</v>
      </c>
      <c r="O160" s="5">
        <f>SUM(O158:O159)</f>
        <v>13</v>
      </c>
      <c r="P160" s="167"/>
      <c r="Q160" s="167"/>
      <c r="R160" s="167"/>
      <c r="S160" s="167"/>
      <c r="T160" s="167"/>
      <c r="U160" s="167"/>
    </row>
    <row r="161" spans="2:21" ht="24.95" customHeight="1">
      <c r="B161" s="226"/>
      <c r="C161" s="135"/>
      <c r="D161" s="201" t="s">
        <v>91</v>
      </c>
      <c r="E161" s="202" t="s">
        <v>92</v>
      </c>
      <c r="F161" s="203"/>
      <c r="G161" s="203"/>
      <c r="H161" s="201" t="s">
        <v>93</v>
      </c>
      <c r="I161" s="207" t="s">
        <v>186</v>
      </c>
      <c r="J161" s="201" t="s">
        <v>30</v>
      </c>
      <c r="K161" s="201" t="s">
        <v>31</v>
      </c>
      <c r="L161" s="79">
        <v>84.892200000000003</v>
      </c>
      <c r="M161" s="17">
        <v>922</v>
      </c>
      <c r="N161" s="20">
        <v>0</v>
      </c>
      <c r="O161" s="20">
        <v>0</v>
      </c>
      <c r="P161" s="106" t="s">
        <v>187</v>
      </c>
      <c r="Q161" s="106" t="s">
        <v>188</v>
      </c>
      <c r="R161" s="106" t="s">
        <v>189</v>
      </c>
      <c r="S161" s="106" t="s">
        <v>190</v>
      </c>
      <c r="T161" s="106" t="s">
        <v>191</v>
      </c>
      <c r="U161" s="106" t="s">
        <v>30</v>
      </c>
    </row>
    <row r="162" spans="2:21" ht="24.95" customHeight="1">
      <c r="B162" s="226"/>
      <c r="C162" s="135"/>
      <c r="D162" s="201"/>
      <c r="E162" s="203"/>
      <c r="F162" s="203"/>
      <c r="G162" s="203"/>
      <c r="H162" s="201"/>
      <c r="I162" s="201"/>
      <c r="J162" s="201"/>
      <c r="K162" s="201"/>
      <c r="L162" s="79">
        <v>84.981899999999996</v>
      </c>
      <c r="M162" s="17">
        <v>336</v>
      </c>
      <c r="N162" s="21">
        <v>2</v>
      </c>
      <c r="O162" s="21">
        <v>2</v>
      </c>
      <c r="P162" s="106"/>
      <c r="Q162" s="106"/>
      <c r="R162" s="106"/>
      <c r="S162" s="106"/>
      <c r="T162" s="106"/>
      <c r="U162" s="106"/>
    </row>
    <row r="163" spans="2:21" ht="24.95" customHeight="1">
      <c r="B163" s="226"/>
      <c r="C163" s="135"/>
      <c r="D163" s="201"/>
      <c r="E163" s="203"/>
      <c r="F163" s="203"/>
      <c r="G163" s="203"/>
      <c r="H163" s="201"/>
      <c r="I163" s="201"/>
      <c r="J163" s="201"/>
      <c r="K163" s="201"/>
      <c r="L163" s="79">
        <v>99.236599999999996</v>
      </c>
      <c r="M163" s="17">
        <v>153</v>
      </c>
      <c r="N163" s="21">
        <v>0</v>
      </c>
      <c r="O163" s="21">
        <v>0</v>
      </c>
      <c r="P163" s="106"/>
      <c r="Q163" s="106"/>
      <c r="R163" s="106"/>
      <c r="S163" s="106"/>
      <c r="T163" s="106"/>
      <c r="U163" s="106"/>
    </row>
    <row r="164" spans="2:21" ht="24.95" customHeight="1">
      <c r="B164" s="226"/>
      <c r="C164" s="135"/>
      <c r="D164" s="201"/>
      <c r="E164" s="203"/>
      <c r="F164" s="203"/>
      <c r="G164" s="203"/>
      <c r="H164" s="201"/>
      <c r="I164" s="201"/>
      <c r="J164" s="201"/>
      <c r="K164" s="201"/>
      <c r="L164" s="79">
        <v>110.2366</v>
      </c>
      <c r="M164" s="17">
        <v>115</v>
      </c>
      <c r="N164" s="21">
        <v>0</v>
      </c>
      <c r="O164" s="21">
        <v>0</v>
      </c>
      <c r="P164" s="106"/>
      <c r="Q164" s="106"/>
      <c r="R164" s="106"/>
      <c r="S164" s="106"/>
      <c r="T164" s="106"/>
      <c r="U164" s="106"/>
    </row>
    <row r="165" spans="2:21" ht="24.95" customHeight="1">
      <c r="B165" s="226"/>
      <c r="C165" s="135"/>
      <c r="D165" s="201"/>
      <c r="E165" s="203"/>
      <c r="F165" s="203"/>
      <c r="G165" s="203"/>
      <c r="H165" s="201"/>
      <c r="I165" s="201"/>
      <c r="J165" s="201"/>
      <c r="K165" s="201"/>
      <c r="L165" s="79">
        <v>184.08439999999999</v>
      </c>
      <c r="M165" s="17">
        <v>6</v>
      </c>
      <c r="N165" s="21">
        <v>0</v>
      </c>
      <c r="O165" s="21">
        <v>0</v>
      </c>
      <c r="P165" s="106"/>
      <c r="Q165" s="106"/>
      <c r="R165" s="106"/>
      <c r="S165" s="106"/>
      <c r="T165" s="106"/>
      <c r="U165" s="106"/>
    </row>
    <row r="166" spans="2:21" ht="24.95" customHeight="1">
      <c r="B166" s="226"/>
      <c r="C166" s="135"/>
      <c r="D166" s="201"/>
      <c r="E166" s="203"/>
      <c r="F166" s="203"/>
      <c r="G166" s="203"/>
      <c r="H166" s="204" t="s">
        <v>14</v>
      </c>
      <c r="I166" s="205"/>
      <c r="J166" s="205"/>
      <c r="K166" s="205"/>
      <c r="L166" s="206"/>
      <c r="M166" s="5">
        <f>SUM(M161:M165)</f>
        <v>1532</v>
      </c>
      <c r="N166" s="5">
        <f>SUM(N161:N165)</f>
        <v>2</v>
      </c>
      <c r="O166" s="5">
        <f>SUM(O161:O165)</f>
        <v>2</v>
      </c>
      <c r="P166" s="167"/>
      <c r="Q166" s="167"/>
      <c r="R166" s="167"/>
      <c r="S166" s="167"/>
      <c r="T166" s="167"/>
      <c r="U166" s="167"/>
    </row>
    <row r="167" spans="2:21" ht="24.95" customHeight="1">
      <c r="B167" s="226"/>
      <c r="C167" s="135"/>
      <c r="D167" s="201" t="s">
        <v>94</v>
      </c>
      <c r="E167" s="202" t="s">
        <v>95</v>
      </c>
      <c r="F167" s="203"/>
      <c r="G167" s="203"/>
      <c r="H167" s="203" t="s">
        <v>192</v>
      </c>
      <c r="I167" s="202" t="s">
        <v>368</v>
      </c>
      <c r="J167" s="201" t="s">
        <v>30</v>
      </c>
      <c r="K167" s="201" t="s">
        <v>31</v>
      </c>
      <c r="L167" s="79" t="s">
        <v>96</v>
      </c>
      <c r="M167" s="17">
        <v>1</v>
      </c>
      <c r="N167" s="21">
        <v>1</v>
      </c>
      <c r="O167" s="21">
        <v>1</v>
      </c>
      <c r="P167" s="106" t="s">
        <v>193</v>
      </c>
      <c r="Q167" s="106" t="s">
        <v>194</v>
      </c>
      <c r="R167" s="106" t="s">
        <v>195</v>
      </c>
      <c r="S167" s="106" t="s">
        <v>196</v>
      </c>
      <c r="T167" s="106"/>
      <c r="U167" s="106" t="s">
        <v>19</v>
      </c>
    </row>
    <row r="168" spans="2:21" ht="24.95" customHeight="1">
      <c r="B168" s="226"/>
      <c r="C168" s="135"/>
      <c r="D168" s="201"/>
      <c r="E168" s="203"/>
      <c r="F168" s="203"/>
      <c r="G168" s="203"/>
      <c r="H168" s="203"/>
      <c r="I168" s="203"/>
      <c r="J168" s="201"/>
      <c r="K168" s="201"/>
      <c r="L168" s="79" t="s">
        <v>97</v>
      </c>
      <c r="M168" s="17">
        <v>14</v>
      </c>
      <c r="N168" s="21">
        <v>14</v>
      </c>
      <c r="O168" s="21">
        <v>14</v>
      </c>
      <c r="P168" s="106"/>
      <c r="Q168" s="106"/>
      <c r="R168" s="106"/>
      <c r="S168" s="106"/>
      <c r="T168" s="106"/>
      <c r="U168" s="106"/>
    </row>
    <row r="169" spans="2:21" ht="24.95" customHeight="1">
      <c r="B169" s="226"/>
      <c r="C169" s="135"/>
      <c r="D169" s="201"/>
      <c r="E169" s="203"/>
      <c r="F169" s="203"/>
      <c r="G169" s="203"/>
      <c r="H169" s="203"/>
      <c r="I169" s="203"/>
      <c r="J169" s="201"/>
      <c r="K169" s="201"/>
      <c r="L169" s="80" t="s">
        <v>98</v>
      </c>
      <c r="M169" s="17">
        <v>30</v>
      </c>
      <c r="N169" s="21">
        <v>28</v>
      </c>
      <c r="O169" s="21">
        <v>28</v>
      </c>
      <c r="P169" s="106"/>
      <c r="Q169" s="106"/>
      <c r="R169" s="106"/>
      <c r="S169" s="106"/>
      <c r="T169" s="106"/>
      <c r="U169" s="106"/>
    </row>
    <row r="170" spans="2:21" ht="24.95" customHeight="1">
      <c r="B170" s="226"/>
      <c r="C170" s="135"/>
      <c r="D170" s="201"/>
      <c r="E170" s="203"/>
      <c r="F170" s="203"/>
      <c r="G170" s="203"/>
      <c r="H170" s="203"/>
      <c r="I170" s="203"/>
      <c r="J170" s="201"/>
      <c r="K170" s="201"/>
      <c r="L170" s="80" t="s">
        <v>99</v>
      </c>
      <c r="M170" s="17">
        <v>15</v>
      </c>
      <c r="N170" s="21">
        <v>14</v>
      </c>
      <c r="O170" s="21">
        <v>14</v>
      </c>
      <c r="P170" s="106"/>
      <c r="Q170" s="106"/>
      <c r="R170" s="106"/>
      <c r="S170" s="106"/>
      <c r="T170" s="106"/>
      <c r="U170" s="106"/>
    </row>
    <row r="171" spans="2:21" ht="24.95" customHeight="1">
      <c r="B171" s="226"/>
      <c r="C171" s="135"/>
      <c r="D171" s="201"/>
      <c r="E171" s="203"/>
      <c r="F171" s="203"/>
      <c r="G171" s="203"/>
      <c r="H171" s="204" t="s">
        <v>14</v>
      </c>
      <c r="I171" s="205"/>
      <c r="J171" s="205"/>
      <c r="K171" s="205"/>
      <c r="L171" s="206"/>
      <c r="M171" s="5">
        <f>SUM(M167:M170)</f>
        <v>60</v>
      </c>
      <c r="N171" s="5">
        <f>SUM(N167:N170)</f>
        <v>57</v>
      </c>
      <c r="O171" s="5">
        <f>SUM(O167:O170)</f>
        <v>57</v>
      </c>
      <c r="P171" s="167"/>
      <c r="Q171" s="167"/>
      <c r="R171" s="167"/>
      <c r="S171" s="167"/>
      <c r="T171" s="167"/>
      <c r="U171" s="167"/>
    </row>
    <row r="172" spans="2:21" ht="24.95" customHeight="1">
      <c r="B172" s="226"/>
      <c r="C172" s="135"/>
      <c r="D172" s="201" t="s">
        <v>100</v>
      </c>
      <c r="E172" s="202" t="s">
        <v>101</v>
      </c>
      <c r="F172" s="203"/>
      <c r="G172" s="203"/>
      <c r="H172" s="203" t="s">
        <v>197</v>
      </c>
      <c r="I172" s="202" t="s">
        <v>198</v>
      </c>
      <c r="J172" s="201" t="s">
        <v>30</v>
      </c>
      <c r="K172" s="201" t="s">
        <v>31</v>
      </c>
      <c r="L172" s="79" t="s">
        <v>102</v>
      </c>
      <c r="M172" s="17">
        <v>32</v>
      </c>
      <c r="N172" s="21">
        <v>8</v>
      </c>
      <c r="O172" s="21">
        <v>8</v>
      </c>
      <c r="P172" s="106" t="s">
        <v>199</v>
      </c>
      <c r="Q172" s="106" t="s">
        <v>200</v>
      </c>
      <c r="R172" s="106" t="s">
        <v>201</v>
      </c>
      <c r="S172" s="106" t="s">
        <v>76</v>
      </c>
      <c r="T172" s="106"/>
      <c r="U172" s="106" t="s">
        <v>19</v>
      </c>
    </row>
    <row r="173" spans="2:21" ht="24.95" customHeight="1">
      <c r="B173" s="226"/>
      <c r="C173" s="135"/>
      <c r="D173" s="201"/>
      <c r="E173" s="203"/>
      <c r="F173" s="203"/>
      <c r="G173" s="203"/>
      <c r="H173" s="203"/>
      <c r="I173" s="203"/>
      <c r="J173" s="201"/>
      <c r="K173" s="201"/>
      <c r="L173" s="79" t="s">
        <v>103</v>
      </c>
      <c r="M173" s="17">
        <v>108</v>
      </c>
      <c r="N173" s="21">
        <v>10</v>
      </c>
      <c r="O173" s="21">
        <v>10</v>
      </c>
      <c r="P173" s="106"/>
      <c r="Q173" s="106"/>
      <c r="R173" s="106"/>
      <c r="S173" s="106"/>
      <c r="T173" s="106"/>
      <c r="U173" s="106"/>
    </row>
    <row r="174" spans="2:21" ht="24.95" customHeight="1">
      <c r="B174" s="226"/>
      <c r="C174" s="135"/>
      <c r="D174" s="201"/>
      <c r="E174" s="203"/>
      <c r="F174" s="203"/>
      <c r="G174" s="203"/>
      <c r="H174" s="203"/>
      <c r="I174" s="203"/>
      <c r="J174" s="201"/>
      <c r="K174" s="201"/>
      <c r="L174" s="80">
        <v>84.89</v>
      </c>
      <c r="M174" s="17">
        <v>346</v>
      </c>
      <c r="N174" s="21">
        <v>23</v>
      </c>
      <c r="O174" s="21">
        <v>23</v>
      </c>
      <c r="P174" s="106"/>
      <c r="Q174" s="106"/>
      <c r="R174" s="106"/>
      <c r="S174" s="106"/>
      <c r="T174" s="106"/>
      <c r="U174" s="106"/>
    </row>
    <row r="175" spans="2:21" ht="24.95" customHeight="1">
      <c r="B175" s="226"/>
      <c r="C175" s="135"/>
      <c r="D175" s="201"/>
      <c r="E175" s="203"/>
      <c r="F175" s="203"/>
      <c r="G175" s="203"/>
      <c r="H175" s="204" t="s">
        <v>14</v>
      </c>
      <c r="I175" s="205"/>
      <c r="J175" s="205"/>
      <c r="K175" s="205"/>
      <c r="L175" s="206"/>
      <c r="M175" s="5">
        <f>SUM(M172:M174)</f>
        <v>486</v>
      </c>
      <c r="N175" s="5">
        <f>SUM(N172:N174)</f>
        <v>41</v>
      </c>
      <c r="O175" s="5">
        <f>SUM(O172:O174)</f>
        <v>41</v>
      </c>
      <c r="P175" s="167"/>
      <c r="Q175" s="167"/>
      <c r="R175" s="167"/>
      <c r="S175" s="167"/>
      <c r="T175" s="167"/>
      <c r="U175" s="167"/>
    </row>
    <row r="176" spans="2:21" ht="24.95" customHeight="1">
      <c r="B176" s="115" t="s">
        <v>21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7"/>
      <c r="M176" s="2">
        <f>SUM(M175,M171,M166,M160,M157,M153)</f>
        <v>2370</v>
      </c>
      <c r="N176" s="9">
        <f t="shared" ref="N176:O176" si="4">SUM(N175,N171,N166,N160,N157,N153)</f>
        <v>132</v>
      </c>
      <c r="O176" s="9">
        <f t="shared" si="4"/>
        <v>130</v>
      </c>
      <c r="P176" s="3"/>
      <c r="Q176" s="3"/>
      <c r="R176" s="44"/>
      <c r="S176" s="44"/>
      <c r="T176" s="44"/>
      <c r="U176" s="44"/>
    </row>
    <row r="177" spans="2:22" ht="24.95" customHeight="1">
      <c r="B177" s="118" t="s">
        <v>26</v>
      </c>
      <c r="C177" s="134" t="s">
        <v>112</v>
      </c>
      <c r="D177" s="182" t="s">
        <v>104</v>
      </c>
      <c r="E177" s="185" t="s">
        <v>105</v>
      </c>
      <c r="F177" s="186"/>
      <c r="G177" s="187"/>
      <c r="H177" s="194" t="s">
        <v>106</v>
      </c>
      <c r="I177" s="194" t="s">
        <v>107</v>
      </c>
      <c r="J177" s="197" t="s">
        <v>19</v>
      </c>
      <c r="K177" s="197" t="s">
        <v>20</v>
      </c>
      <c r="L177" s="22">
        <v>59.893700000000003</v>
      </c>
      <c r="M177" s="23">
        <v>188</v>
      </c>
      <c r="N177" s="6">
        <v>0</v>
      </c>
      <c r="O177" s="6">
        <v>0</v>
      </c>
      <c r="P177" s="128" t="s">
        <v>221</v>
      </c>
      <c r="Q177" s="128" t="s">
        <v>222</v>
      </c>
      <c r="R177" s="128" t="s">
        <v>223</v>
      </c>
      <c r="S177" s="125" t="s">
        <v>41</v>
      </c>
      <c r="T177" s="198"/>
      <c r="U177" s="128" t="s">
        <v>30</v>
      </c>
    </row>
    <row r="178" spans="2:22" ht="24.95" customHeight="1">
      <c r="B178" s="119"/>
      <c r="C178" s="135"/>
      <c r="D178" s="183"/>
      <c r="E178" s="188"/>
      <c r="F178" s="189"/>
      <c r="G178" s="190"/>
      <c r="H178" s="196"/>
      <c r="I178" s="196"/>
      <c r="J178" s="196"/>
      <c r="K178" s="196"/>
      <c r="L178" s="22">
        <v>84.988799999999998</v>
      </c>
      <c r="M178" s="13">
        <v>294</v>
      </c>
      <c r="N178" s="6">
        <v>5</v>
      </c>
      <c r="O178" s="6">
        <v>5</v>
      </c>
      <c r="P178" s="129"/>
      <c r="Q178" s="129"/>
      <c r="R178" s="129"/>
      <c r="S178" s="126"/>
      <c r="T178" s="199"/>
      <c r="U178" s="129"/>
    </row>
    <row r="179" spans="2:22" ht="24.95" customHeight="1">
      <c r="B179" s="119"/>
      <c r="C179" s="135"/>
      <c r="D179" s="183"/>
      <c r="E179" s="188"/>
      <c r="F179" s="189"/>
      <c r="G179" s="190"/>
      <c r="H179" s="196"/>
      <c r="I179" s="196"/>
      <c r="J179" s="196"/>
      <c r="K179" s="196"/>
      <c r="L179" s="22">
        <v>84.805999999999997</v>
      </c>
      <c r="M179" s="13">
        <v>114</v>
      </c>
      <c r="N179" s="6">
        <v>7</v>
      </c>
      <c r="O179" s="6">
        <v>7</v>
      </c>
      <c r="P179" s="129"/>
      <c r="Q179" s="129"/>
      <c r="R179" s="129"/>
      <c r="S179" s="126"/>
      <c r="T179" s="199"/>
      <c r="U179" s="129"/>
    </row>
    <row r="180" spans="2:22" ht="24.95" customHeight="1">
      <c r="B180" s="119"/>
      <c r="C180" s="135"/>
      <c r="D180" s="184"/>
      <c r="E180" s="191"/>
      <c r="F180" s="192"/>
      <c r="G180" s="193"/>
      <c r="H180" s="114" t="s">
        <v>14</v>
      </c>
      <c r="I180" s="114"/>
      <c r="J180" s="114"/>
      <c r="K180" s="114"/>
      <c r="L180" s="146"/>
      <c r="M180" s="5">
        <f>SUM(M177:M179)</f>
        <v>596</v>
      </c>
      <c r="N180" s="5">
        <f>SUM(N177:N179)</f>
        <v>12</v>
      </c>
      <c r="O180" s="5">
        <f>SUM(O177:O179)</f>
        <v>12</v>
      </c>
      <c r="P180" s="130"/>
      <c r="Q180" s="130"/>
      <c r="R180" s="130"/>
      <c r="S180" s="127"/>
      <c r="T180" s="200"/>
      <c r="U180" s="130"/>
    </row>
    <row r="181" spans="2:22" ht="24.95" customHeight="1">
      <c r="B181" s="119"/>
      <c r="C181" s="135"/>
      <c r="D181" s="182" t="s">
        <v>104</v>
      </c>
      <c r="E181" s="185" t="s">
        <v>108</v>
      </c>
      <c r="F181" s="186"/>
      <c r="G181" s="187"/>
      <c r="H181" s="194" t="s">
        <v>109</v>
      </c>
      <c r="I181" s="194" t="s">
        <v>107</v>
      </c>
      <c r="J181" s="197" t="s">
        <v>19</v>
      </c>
      <c r="K181" s="197" t="s">
        <v>20</v>
      </c>
      <c r="L181" s="22">
        <v>74.819999999999993</v>
      </c>
      <c r="M181" s="23">
        <v>65</v>
      </c>
      <c r="N181" s="100" t="s">
        <v>307</v>
      </c>
      <c r="O181" s="101"/>
      <c r="P181" s="128" t="s">
        <v>224</v>
      </c>
      <c r="Q181" s="128" t="s">
        <v>225</v>
      </c>
      <c r="R181" s="128" t="s">
        <v>226</v>
      </c>
      <c r="S181" s="125" t="s">
        <v>41</v>
      </c>
      <c r="T181" s="168"/>
      <c r="U181" s="128" t="s">
        <v>19</v>
      </c>
      <c r="V181" s="171"/>
    </row>
    <row r="182" spans="2:22" ht="24.95" customHeight="1">
      <c r="B182" s="119"/>
      <c r="C182" s="135"/>
      <c r="D182" s="183"/>
      <c r="E182" s="188"/>
      <c r="F182" s="189"/>
      <c r="G182" s="190"/>
      <c r="H182" s="195"/>
      <c r="I182" s="195"/>
      <c r="J182" s="196"/>
      <c r="K182" s="196"/>
      <c r="L182" s="22">
        <v>74.75</v>
      </c>
      <c r="M182" s="23">
        <v>24</v>
      </c>
      <c r="N182" s="102"/>
      <c r="O182" s="103"/>
      <c r="P182" s="129"/>
      <c r="Q182" s="129"/>
      <c r="R182" s="129"/>
      <c r="S182" s="126"/>
      <c r="T182" s="169"/>
      <c r="U182" s="129"/>
      <c r="V182" s="172"/>
    </row>
    <row r="183" spans="2:22" ht="24.95" customHeight="1">
      <c r="B183" s="119"/>
      <c r="C183" s="135"/>
      <c r="D183" s="183"/>
      <c r="E183" s="188"/>
      <c r="F183" s="189"/>
      <c r="G183" s="190"/>
      <c r="H183" s="195"/>
      <c r="I183" s="195"/>
      <c r="J183" s="196"/>
      <c r="K183" s="196"/>
      <c r="L183" s="22">
        <v>84.7</v>
      </c>
      <c r="M183" s="23">
        <v>335</v>
      </c>
      <c r="N183" s="102"/>
      <c r="O183" s="103"/>
      <c r="P183" s="129"/>
      <c r="Q183" s="129"/>
      <c r="R183" s="129"/>
      <c r="S183" s="126"/>
      <c r="T183" s="169"/>
      <c r="U183" s="129"/>
      <c r="V183" s="172"/>
    </row>
    <row r="184" spans="2:22" ht="24.95" customHeight="1">
      <c r="B184" s="119"/>
      <c r="C184" s="135"/>
      <c r="D184" s="183"/>
      <c r="E184" s="188"/>
      <c r="F184" s="189"/>
      <c r="G184" s="190"/>
      <c r="H184" s="195"/>
      <c r="I184" s="195"/>
      <c r="J184" s="196"/>
      <c r="K184" s="196"/>
      <c r="L184" s="22">
        <v>84.98</v>
      </c>
      <c r="M184" s="13">
        <v>66</v>
      </c>
      <c r="N184" s="102"/>
      <c r="O184" s="103"/>
      <c r="P184" s="129"/>
      <c r="Q184" s="129"/>
      <c r="R184" s="129"/>
      <c r="S184" s="126"/>
      <c r="T184" s="169"/>
      <c r="U184" s="129"/>
      <c r="V184" s="172"/>
    </row>
    <row r="185" spans="2:22" ht="24.95" customHeight="1">
      <c r="B185" s="119"/>
      <c r="C185" s="135"/>
      <c r="D185" s="183"/>
      <c r="E185" s="188"/>
      <c r="F185" s="189"/>
      <c r="G185" s="190"/>
      <c r="H185" s="195"/>
      <c r="I185" s="195"/>
      <c r="J185" s="196"/>
      <c r="K185" s="196"/>
      <c r="L185" s="22">
        <v>84.73</v>
      </c>
      <c r="M185" s="24">
        <v>21</v>
      </c>
      <c r="N185" s="102"/>
      <c r="O185" s="103"/>
      <c r="P185" s="129"/>
      <c r="Q185" s="129"/>
      <c r="R185" s="129"/>
      <c r="S185" s="126"/>
      <c r="T185" s="169"/>
      <c r="U185" s="129"/>
      <c r="V185" s="172"/>
    </row>
    <row r="186" spans="2:22" ht="24.95" customHeight="1">
      <c r="B186" s="119"/>
      <c r="C186" s="135"/>
      <c r="D186" s="183"/>
      <c r="E186" s="188"/>
      <c r="F186" s="189"/>
      <c r="G186" s="190"/>
      <c r="H186" s="195"/>
      <c r="I186" s="195"/>
      <c r="J186" s="196"/>
      <c r="K186" s="196"/>
      <c r="L186" s="22">
        <v>112.66</v>
      </c>
      <c r="M186" s="13">
        <v>68</v>
      </c>
      <c r="N186" s="102"/>
      <c r="O186" s="103"/>
      <c r="P186" s="129"/>
      <c r="Q186" s="129"/>
      <c r="R186" s="129"/>
      <c r="S186" s="126"/>
      <c r="T186" s="169"/>
      <c r="U186" s="129"/>
      <c r="V186" s="172"/>
    </row>
    <row r="187" spans="2:22" ht="24.95" customHeight="1">
      <c r="B187" s="119"/>
      <c r="C187" s="135"/>
      <c r="D187" s="183"/>
      <c r="E187" s="188"/>
      <c r="F187" s="189"/>
      <c r="G187" s="190"/>
      <c r="H187" s="195"/>
      <c r="I187" s="195"/>
      <c r="J187" s="196"/>
      <c r="K187" s="196"/>
      <c r="L187" s="22">
        <v>144.13</v>
      </c>
      <c r="M187" s="23">
        <v>6</v>
      </c>
      <c r="N187" s="102"/>
      <c r="O187" s="103"/>
      <c r="P187" s="129"/>
      <c r="Q187" s="129"/>
      <c r="R187" s="129"/>
      <c r="S187" s="126"/>
      <c r="T187" s="169"/>
      <c r="U187" s="129"/>
      <c r="V187" s="172"/>
    </row>
    <row r="188" spans="2:22" ht="24.95" customHeight="1">
      <c r="B188" s="119"/>
      <c r="C188" s="135"/>
      <c r="D188" s="183"/>
      <c r="E188" s="188"/>
      <c r="F188" s="189"/>
      <c r="G188" s="190"/>
      <c r="H188" s="196"/>
      <c r="I188" s="196"/>
      <c r="J188" s="196"/>
      <c r="K188" s="196"/>
      <c r="L188" s="22">
        <v>184.19</v>
      </c>
      <c r="M188" s="13">
        <v>2</v>
      </c>
      <c r="N188" s="104"/>
      <c r="O188" s="105"/>
      <c r="P188" s="129"/>
      <c r="Q188" s="129"/>
      <c r="R188" s="129"/>
      <c r="S188" s="126"/>
      <c r="T188" s="169"/>
      <c r="U188" s="129"/>
      <c r="V188" s="172"/>
    </row>
    <row r="189" spans="2:22" ht="24.95" customHeight="1">
      <c r="B189" s="119"/>
      <c r="C189" s="135"/>
      <c r="D189" s="184"/>
      <c r="E189" s="191"/>
      <c r="F189" s="192"/>
      <c r="G189" s="193"/>
      <c r="H189" s="114" t="s">
        <v>14</v>
      </c>
      <c r="I189" s="114"/>
      <c r="J189" s="114"/>
      <c r="K189" s="114"/>
      <c r="L189" s="146"/>
      <c r="M189" s="5">
        <f>SUM(M181:M188)</f>
        <v>587</v>
      </c>
      <c r="N189" s="5">
        <f t="shared" ref="N189:O189" si="5">SUM(N181:N188)</f>
        <v>0</v>
      </c>
      <c r="O189" s="5">
        <f t="shared" si="5"/>
        <v>0</v>
      </c>
      <c r="P189" s="130"/>
      <c r="Q189" s="130"/>
      <c r="R189" s="130"/>
      <c r="S189" s="127"/>
      <c r="T189" s="170"/>
      <c r="U189" s="130"/>
      <c r="V189" s="172"/>
    </row>
    <row r="190" spans="2:22" ht="24.95" customHeight="1">
      <c r="B190" s="119"/>
      <c r="C190" s="135"/>
      <c r="D190" s="124" t="s">
        <v>104</v>
      </c>
      <c r="E190" s="175" t="s">
        <v>110</v>
      </c>
      <c r="F190" s="176"/>
      <c r="G190" s="177"/>
      <c r="H190" s="124" t="s">
        <v>109</v>
      </c>
      <c r="I190" s="124" t="s">
        <v>107</v>
      </c>
      <c r="J190" s="121" t="s">
        <v>19</v>
      </c>
      <c r="K190" s="121" t="s">
        <v>20</v>
      </c>
      <c r="L190" s="22">
        <v>74.819999999999993</v>
      </c>
      <c r="M190" s="26">
        <v>65</v>
      </c>
      <c r="N190" s="100" t="s">
        <v>307</v>
      </c>
      <c r="O190" s="101"/>
      <c r="P190" s="106" t="s">
        <v>224</v>
      </c>
      <c r="Q190" s="106" t="s">
        <v>225</v>
      </c>
      <c r="R190" s="106" t="s">
        <v>226</v>
      </c>
      <c r="S190" s="106" t="s">
        <v>41</v>
      </c>
      <c r="T190" s="168"/>
      <c r="U190" s="128" t="s">
        <v>19</v>
      </c>
      <c r="V190" s="171"/>
    </row>
    <row r="191" spans="2:22" ht="24.95" customHeight="1">
      <c r="B191" s="119"/>
      <c r="C191" s="135"/>
      <c r="D191" s="173"/>
      <c r="E191" s="151"/>
      <c r="F191" s="152"/>
      <c r="G191" s="153"/>
      <c r="H191" s="173"/>
      <c r="I191" s="173"/>
      <c r="J191" s="181"/>
      <c r="K191" s="181"/>
      <c r="L191" s="22">
        <v>74.75</v>
      </c>
      <c r="M191" s="27">
        <v>24</v>
      </c>
      <c r="N191" s="102"/>
      <c r="O191" s="103"/>
      <c r="P191" s="106"/>
      <c r="Q191" s="106"/>
      <c r="R191" s="106"/>
      <c r="S191" s="106"/>
      <c r="T191" s="169"/>
      <c r="U191" s="129"/>
      <c r="V191" s="172"/>
    </row>
    <row r="192" spans="2:22" ht="24.95" customHeight="1">
      <c r="B192" s="119"/>
      <c r="C192" s="135"/>
      <c r="D192" s="173"/>
      <c r="E192" s="151"/>
      <c r="F192" s="152"/>
      <c r="G192" s="153"/>
      <c r="H192" s="173"/>
      <c r="I192" s="173"/>
      <c r="J192" s="181"/>
      <c r="K192" s="181"/>
      <c r="L192" s="22">
        <v>84.7</v>
      </c>
      <c r="M192" s="27">
        <v>332</v>
      </c>
      <c r="N192" s="102"/>
      <c r="O192" s="103"/>
      <c r="P192" s="106"/>
      <c r="Q192" s="106"/>
      <c r="R192" s="106"/>
      <c r="S192" s="106"/>
      <c r="T192" s="169"/>
      <c r="U192" s="129"/>
      <c r="V192" s="172"/>
    </row>
    <row r="193" spans="1:22" ht="24.95" customHeight="1">
      <c r="B193" s="119"/>
      <c r="C193" s="135"/>
      <c r="D193" s="173"/>
      <c r="E193" s="151"/>
      <c r="F193" s="152"/>
      <c r="G193" s="153"/>
      <c r="H193" s="173"/>
      <c r="I193" s="173"/>
      <c r="J193" s="181"/>
      <c r="K193" s="181"/>
      <c r="L193" s="22">
        <v>84.98</v>
      </c>
      <c r="M193" s="27">
        <v>114</v>
      </c>
      <c r="N193" s="102"/>
      <c r="O193" s="103"/>
      <c r="P193" s="106"/>
      <c r="Q193" s="106"/>
      <c r="R193" s="106"/>
      <c r="S193" s="106"/>
      <c r="T193" s="169"/>
      <c r="U193" s="129"/>
      <c r="V193" s="172"/>
    </row>
    <row r="194" spans="1:22" ht="24.95" customHeight="1">
      <c r="B194" s="119"/>
      <c r="C194" s="135"/>
      <c r="D194" s="173"/>
      <c r="E194" s="151"/>
      <c r="F194" s="152"/>
      <c r="G194" s="153"/>
      <c r="H194" s="173"/>
      <c r="I194" s="173"/>
      <c r="J194" s="181"/>
      <c r="K194" s="181"/>
      <c r="L194" s="22">
        <v>112.66</v>
      </c>
      <c r="M194" s="27">
        <v>88</v>
      </c>
      <c r="N194" s="104"/>
      <c r="O194" s="105"/>
      <c r="P194" s="106"/>
      <c r="Q194" s="106"/>
      <c r="R194" s="106"/>
      <c r="S194" s="106"/>
      <c r="T194" s="169"/>
      <c r="U194" s="129"/>
      <c r="V194" s="172"/>
    </row>
    <row r="195" spans="1:22" ht="24.95" customHeight="1">
      <c r="B195" s="120"/>
      <c r="C195" s="136"/>
      <c r="D195" s="174"/>
      <c r="E195" s="178"/>
      <c r="F195" s="179"/>
      <c r="G195" s="180"/>
      <c r="H195" s="114" t="s">
        <v>14</v>
      </c>
      <c r="I195" s="114"/>
      <c r="J195" s="114"/>
      <c r="K195" s="114"/>
      <c r="L195" s="114"/>
      <c r="M195" s="5">
        <f>SUM(M190:M194)</f>
        <v>623</v>
      </c>
      <c r="N195" s="5">
        <f t="shared" ref="N195:O195" si="6">SUM(N190:N194)</f>
        <v>0</v>
      </c>
      <c r="O195" s="5">
        <f t="shared" si="6"/>
        <v>0</v>
      </c>
      <c r="P195" s="167"/>
      <c r="Q195" s="167"/>
      <c r="R195" s="167"/>
      <c r="S195" s="167"/>
      <c r="T195" s="170"/>
      <c r="U195" s="130"/>
      <c r="V195" s="172"/>
    </row>
    <row r="196" spans="1:22" ht="24.95" customHeight="1">
      <c r="B196" s="115" t="s">
        <v>21</v>
      </c>
      <c r="C196" s="116"/>
      <c r="D196" s="116"/>
      <c r="E196" s="116"/>
      <c r="F196" s="116"/>
      <c r="G196" s="116"/>
      <c r="H196" s="116"/>
      <c r="I196" s="116"/>
      <c r="J196" s="116"/>
      <c r="K196" s="116"/>
      <c r="L196" s="117"/>
      <c r="M196" s="2">
        <f>M195+M189+M180</f>
        <v>1806</v>
      </c>
      <c r="N196" s="2">
        <f t="shared" ref="N196:O196" si="7">N195+N189+N180</f>
        <v>12</v>
      </c>
      <c r="O196" s="2">
        <f t="shared" si="7"/>
        <v>12</v>
      </c>
      <c r="P196" s="3"/>
      <c r="Q196" s="3"/>
      <c r="R196" s="44"/>
      <c r="S196" s="44"/>
      <c r="T196" s="55"/>
      <c r="U196" s="44"/>
    </row>
    <row r="197" spans="1:22" ht="24.95" customHeight="1">
      <c r="B197" s="147" t="s">
        <v>26</v>
      </c>
      <c r="C197" s="108" t="s">
        <v>113</v>
      </c>
      <c r="D197" s="124" t="s">
        <v>114</v>
      </c>
      <c r="E197" s="123" t="s">
        <v>115</v>
      </c>
      <c r="F197" s="166"/>
      <c r="G197" s="166"/>
      <c r="H197" s="124" t="s">
        <v>240</v>
      </c>
      <c r="I197" s="124" t="s">
        <v>241</v>
      </c>
      <c r="J197" s="121" t="s">
        <v>30</v>
      </c>
      <c r="K197" s="121" t="s">
        <v>31</v>
      </c>
      <c r="L197" s="8">
        <v>84.840299999999999</v>
      </c>
      <c r="M197" s="6">
        <v>39</v>
      </c>
      <c r="N197" s="6">
        <v>4</v>
      </c>
      <c r="O197" s="6">
        <v>4</v>
      </c>
      <c r="P197" s="106" t="s">
        <v>215</v>
      </c>
      <c r="Q197" s="106" t="s">
        <v>216</v>
      </c>
      <c r="R197" s="106" t="s">
        <v>217</v>
      </c>
      <c r="S197" s="160" t="s">
        <v>41</v>
      </c>
      <c r="T197" s="143"/>
      <c r="U197" s="157" t="s">
        <v>30</v>
      </c>
    </row>
    <row r="198" spans="1:22" ht="24.95" customHeight="1">
      <c r="B198" s="164"/>
      <c r="C198" s="108"/>
      <c r="D198" s="166"/>
      <c r="E198" s="166"/>
      <c r="F198" s="166"/>
      <c r="G198" s="166"/>
      <c r="H198" s="166"/>
      <c r="I198" s="166"/>
      <c r="J198" s="166"/>
      <c r="K198" s="166"/>
      <c r="L198" s="8">
        <v>78.819199999999995</v>
      </c>
      <c r="M198" s="6">
        <v>13</v>
      </c>
      <c r="N198" s="6">
        <v>6</v>
      </c>
      <c r="O198" s="6">
        <v>6</v>
      </c>
      <c r="P198" s="106"/>
      <c r="Q198" s="106"/>
      <c r="R198" s="106"/>
      <c r="S198" s="160"/>
      <c r="T198" s="144"/>
      <c r="U198" s="161"/>
    </row>
    <row r="199" spans="1:22" ht="24.95" customHeight="1">
      <c r="B199" s="164"/>
      <c r="C199" s="108"/>
      <c r="D199" s="166"/>
      <c r="E199" s="166"/>
      <c r="F199" s="166"/>
      <c r="G199" s="166"/>
      <c r="H199" s="114" t="s">
        <v>14</v>
      </c>
      <c r="I199" s="114"/>
      <c r="J199" s="114"/>
      <c r="K199" s="114"/>
      <c r="L199" s="114"/>
      <c r="M199" s="29">
        <f>SUM(M197:M198)</f>
        <v>52</v>
      </c>
      <c r="N199" s="29">
        <f t="shared" ref="N199:O199" si="8">SUM(N197:N198)</f>
        <v>10</v>
      </c>
      <c r="O199" s="29">
        <f t="shared" si="8"/>
        <v>10</v>
      </c>
      <c r="P199" s="106"/>
      <c r="Q199" s="106"/>
      <c r="R199" s="106"/>
      <c r="S199" s="160"/>
      <c r="T199" s="145"/>
      <c r="U199" s="161"/>
    </row>
    <row r="200" spans="1:22" ht="24.95" customHeight="1">
      <c r="B200" s="164"/>
      <c r="C200" s="108"/>
      <c r="D200" s="156" t="s">
        <v>116</v>
      </c>
      <c r="E200" s="156" t="s">
        <v>117</v>
      </c>
      <c r="F200" s="109"/>
      <c r="G200" s="109"/>
      <c r="H200" s="158" t="s">
        <v>242</v>
      </c>
      <c r="I200" s="158" t="s">
        <v>243</v>
      </c>
      <c r="J200" s="159" t="s">
        <v>30</v>
      </c>
      <c r="K200" s="159" t="s">
        <v>31</v>
      </c>
      <c r="L200" s="8">
        <v>84.9602</v>
      </c>
      <c r="M200" s="28">
        <v>40</v>
      </c>
      <c r="N200" s="28">
        <v>10</v>
      </c>
      <c r="O200" s="28">
        <v>10</v>
      </c>
      <c r="P200" s="160" t="s">
        <v>218</v>
      </c>
      <c r="Q200" s="160" t="s">
        <v>219</v>
      </c>
      <c r="R200" s="160" t="s">
        <v>220</v>
      </c>
      <c r="S200" s="160" t="s">
        <v>41</v>
      </c>
      <c r="T200" s="143"/>
      <c r="U200" s="161"/>
    </row>
    <row r="201" spans="1:22" ht="24.95" customHeight="1">
      <c r="B201" s="164"/>
      <c r="C201" s="108"/>
      <c r="D201" s="109"/>
      <c r="E201" s="109"/>
      <c r="F201" s="109"/>
      <c r="G201" s="109"/>
      <c r="H201" s="108"/>
      <c r="I201" s="108"/>
      <c r="J201" s="108"/>
      <c r="K201" s="108"/>
      <c r="L201" s="8">
        <v>84.975200000000001</v>
      </c>
      <c r="M201" s="28">
        <v>17</v>
      </c>
      <c r="N201" s="28">
        <v>5</v>
      </c>
      <c r="O201" s="28">
        <v>5</v>
      </c>
      <c r="P201" s="163"/>
      <c r="Q201" s="163"/>
      <c r="R201" s="163"/>
      <c r="S201" s="163"/>
      <c r="T201" s="144"/>
      <c r="U201" s="161"/>
    </row>
    <row r="202" spans="1:22" ht="24.95" customHeight="1">
      <c r="B202" s="164"/>
      <c r="C202" s="108"/>
      <c r="D202" s="109"/>
      <c r="E202" s="109"/>
      <c r="F202" s="109"/>
      <c r="G202" s="109"/>
      <c r="H202" s="108"/>
      <c r="I202" s="108"/>
      <c r="J202" s="108"/>
      <c r="K202" s="108"/>
      <c r="L202" s="8">
        <v>72.423699999999997</v>
      </c>
      <c r="M202" s="28">
        <v>17</v>
      </c>
      <c r="N202" s="28">
        <v>9</v>
      </c>
      <c r="O202" s="28">
        <v>9</v>
      </c>
      <c r="P202" s="163"/>
      <c r="Q202" s="163"/>
      <c r="R202" s="163"/>
      <c r="S202" s="163"/>
      <c r="T202" s="144"/>
      <c r="U202" s="161"/>
    </row>
    <row r="203" spans="1:22" ht="24.95" customHeight="1">
      <c r="B203" s="164"/>
      <c r="C203" s="165"/>
      <c r="D203" s="157"/>
      <c r="E203" s="157"/>
      <c r="F203" s="157"/>
      <c r="G203" s="157"/>
      <c r="H203" s="146" t="s">
        <v>14</v>
      </c>
      <c r="I203" s="146"/>
      <c r="J203" s="146"/>
      <c r="K203" s="146"/>
      <c r="L203" s="146"/>
      <c r="M203" s="29">
        <f>SUM(M200:M202)</f>
        <v>74</v>
      </c>
      <c r="N203" s="29">
        <f>SUM(N200:N202)</f>
        <v>24</v>
      </c>
      <c r="O203" s="29">
        <f>SUM(O200:O202)</f>
        <v>24</v>
      </c>
      <c r="P203" s="163"/>
      <c r="Q203" s="163"/>
      <c r="R203" s="163"/>
      <c r="S203" s="163"/>
      <c r="T203" s="145"/>
      <c r="U203" s="162"/>
    </row>
    <row r="204" spans="1:22" ht="24.95" customHeight="1">
      <c r="B204" s="91" t="s">
        <v>21</v>
      </c>
      <c r="C204" s="92"/>
      <c r="D204" s="92"/>
      <c r="E204" s="92"/>
      <c r="F204" s="92"/>
      <c r="G204" s="92"/>
      <c r="H204" s="92"/>
      <c r="I204" s="92"/>
      <c r="J204" s="92"/>
      <c r="K204" s="92"/>
      <c r="L204" s="93"/>
      <c r="M204" s="2">
        <f>M199+M203</f>
        <v>126</v>
      </c>
      <c r="N204" s="2">
        <f t="shared" ref="N204:O204" si="9">N199+N203</f>
        <v>34</v>
      </c>
      <c r="O204" s="2">
        <f t="shared" si="9"/>
        <v>34</v>
      </c>
      <c r="P204" s="3"/>
      <c r="Q204" s="3"/>
      <c r="R204" s="44"/>
      <c r="S204" s="44"/>
      <c r="T204" s="55"/>
      <c r="U204" s="44"/>
    </row>
    <row r="205" spans="1:22" s="4" customFormat="1" ht="24.95" customHeight="1">
      <c r="A205" s="54"/>
      <c r="B205" s="147" t="s">
        <v>26</v>
      </c>
      <c r="C205" s="135" t="s">
        <v>143</v>
      </c>
      <c r="D205" s="150" t="s">
        <v>152</v>
      </c>
      <c r="E205" s="151" t="s">
        <v>153</v>
      </c>
      <c r="F205" s="152"/>
      <c r="G205" s="153"/>
      <c r="H205" s="154" t="s">
        <v>154</v>
      </c>
      <c r="I205" s="154" t="s">
        <v>155</v>
      </c>
      <c r="J205" s="134" t="s">
        <v>19</v>
      </c>
      <c r="K205" s="134" t="s">
        <v>20</v>
      </c>
      <c r="L205" s="137">
        <v>84</v>
      </c>
      <c r="M205" s="140">
        <v>116</v>
      </c>
      <c r="N205" s="140">
        <v>47</v>
      </c>
      <c r="O205" s="140">
        <v>47</v>
      </c>
      <c r="P205" s="128" t="s">
        <v>156</v>
      </c>
      <c r="Q205" s="125"/>
      <c r="R205" s="128" t="s">
        <v>157</v>
      </c>
      <c r="S205" s="128" t="s">
        <v>297</v>
      </c>
      <c r="T205" s="125"/>
      <c r="U205" s="128" t="s">
        <v>19</v>
      </c>
    </row>
    <row r="206" spans="1:22" s="4" customFormat="1" ht="24.95" customHeight="1">
      <c r="A206" s="54"/>
      <c r="B206" s="148"/>
      <c r="C206" s="135"/>
      <c r="D206" s="150"/>
      <c r="E206" s="151"/>
      <c r="F206" s="152"/>
      <c r="G206" s="153"/>
      <c r="H206" s="150"/>
      <c r="I206" s="150"/>
      <c r="J206" s="135"/>
      <c r="K206" s="135"/>
      <c r="L206" s="138"/>
      <c r="M206" s="141"/>
      <c r="N206" s="141"/>
      <c r="O206" s="141"/>
      <c r="P206" s="129"/>
      <c r="Q206" s="126"/>
      <c r="R206" s="129"/>
      <c r="S206" s="129"/>
      <c r="T206" s="126"/>
      <c r="U206" s="129"/>
    </row>
    <row r="207" spans="1:22" s="4" customFormat="1" ht="24.95" customHeight="1">
      <c r="A207" s="54"/>
      <c r="B207" s="148"/>
      <c r="C207" s="135"/>
      <c r="D207" s="150"/>
      <c r="E207" s="151"/>
      <c r="F207" s="152"/>
      <c r="G207" s="153"/>
      <c r="H207" s="150"/>
      <c r="I207" s="150"/>
      <c r="J207" s="135"/>
      <c r="K207" s="135"/>
      <c r="L207" s="138"/>
      <c r="M207" s="141"/>
      <c r="N207" s="141"/>
      <c r="O207" s="141"/>
      <c r="P207" s="129"/>
      <c r="Q207" s="126"/>
      <c r="R207" s="129"/>
      <c r="S207" s="129"/>
      <c r="T207" s="126"/>
      <c r="U207" s="129"/>
    </row>
    <row r="208" spans="1:22" s="4" customFormat="1" ht="24.95" customHeight="1">
      <c r="A208" s="54"/>
      <c r="B208" s="148"/>
      <c r="C208" s="135"/>
      <c r="D208" s="150"/>
      <c r="E208" s="151"/>
      <c r="F208" s="152"/>
      <c r="G208" s="153"/>
      <c r="H208" s="155"/>
      <c r="I208" s="155"/>
      <c r="J208" s="136"/>
      <c r="K208" s="136"/>
      <c r="L208" s="139"/>
      <c r="M208" s="142"/>
      <c r="N208" s="142"/>
      <c r="O208" s="142"/>
      <c r="P208" s="129"/>
      <c r="Q208" s="126"/>
      <c r="R208" s="129"/>
      <c r="S208" s="129"/>
      <c r="T208" s="126"/>
      <c r="U208" s="129"/>
    </row>
    <row r="209" spans="1:21" s="4" customFormat="1" ht="24.95" customHeight="1">
      <c r="A209" s="54"/>
      <c r="B209" s="149"/>
      <c r="C209" s="135"/>
      <c r="D209" s="150"/>
      <c r="E209" s="151"/>
      <c r="F209" s="152"/>
      <c r="G209" s="153"/>
      <c r="H209" s="131" t="s">
        <v>14</v>
      </c>
      <c r="I209" s="132"/>
      <c r="J209" s="132"/>
      <c r="K209" s="132"/>
      <c r="L209" s="133"/>
      <c r="M209" s="5">
        <f>SUM(M205:M207)</f>
        <v>116</v>
      </c>
      <c r="N209" s="5">
        <f>SUM(N205:N207)</f>
        <v>47</v>
      </c>
      <c r="O209" s="5">
        <f>SUM(O205:O207)</f>
        <v>47</v>
      </c>
      <c r="P209" s="130"/>
      <c r="Q209" s="127"/>
      <c r="R209" s="130"/>
      <c r="S209" s="130"/>
      <c r="T209" s="127"/>
      <c r="U209" s="130"/>
    </row>
    <row r="210" spans="1:21" ht="24.95" customHeight="1">
      <c r="B210" s="91" t="s">
        <v>21</v>
      </c>
      <c r="C210" s="92"/>
      <c r="D210" s="92"/>
      <c r="E210" s="92"/>
      <c r="F210" s="92"/>
      <c r="G210" s="92"/>
      <c r="H210" s="92"/>
      <c r="I210" s="92"/>
      <c r="J210" s="92"/>
      <c r="K210" s="92"/>
      <c r="L210" s="93"/>
      <c r="M210" s="2">
        <f>M209</f>
        <v>116</v>
      </c>
      <c r="N210" s="2">
        <f t="shared" ref="N210" si="10">N209</f>
        <v>47</v>
      </c>
      <c r="O210" s="2">
        <f>O209</f>
        <v>47</v>
      </c>
      <c r="P210" s="3"/>
      <c r="Q210" s="3"/>
      <c r="R210" s="44"/>
      <c r="S210" s="44"/>
      <c r="T210" s="55"/>
      <c r="U210" s="55"/>
    </row>
    <row r="211" spans="1:21" ht="24.95" customHeight="1">
      <c r="B211" s="118" t="s">
        <v>26</v>
      </c>
      <c r="C211" s="121" t="s">
        <v>118</v>
      </c>
      <c r="D211" s="122" t="s">
        <v>119</v>
      </c>
      <c r="E211" s="123" t="s">
        <v>120</v>
      </c>
      <c r="F211" s="123"/>
      <c r="G211" s="123"/>
      <c r="H211" s="124" t="s">
        <v>121</v>
      </c>
      <c r="I211" s="124" t="s">
        <v>122</v>
      </c>
      <c r="J211" s="121" t="s">
        <v>19</v>
      </c>
      <c r="K211" s="121" t="s">
        <v>20</v>
      </c>
      <c r="L211" s="8">
        <v>62.3994</v>
      </c>
      <c r="M211" s="30">
        <v>36</v>
      </c>
      <c r="N211" s="6">
        <v>4</v>
      </c>
      <c r="O211" s="6">
        <v>4</v>
      </c>
      <c r="P211" s="106" t="s">
        <v>260</v>
      </c>
      <c r="Q211" s="106" t="s">
        <v>261</v>
      </c>
      <c r="R211" s="106" t="s">
        <v>262</v>
      </c>
      <c r="S211" s="106" t="s">
        <v>41</v>
      </c>
      <c r="T211" s="107"/>
      <c r="U211" s="108" t="s">
        <v>19</v>
      </c>
    </row>
    <row r="212" spans="1:21" ht="24.95" customHeight="1">
      <c r="B212" s="119"/>
      <c r="C212" s="121"/>
      <c r="D212" s="122"/>
      <c r="E212" s="123"/>
      <c r="F212" s="123"/>
      <c r="G212" s="123"/>
      <c r="H212" s="124"/>
      <c r="I212" s="124"/>
      <c r="J212" s="121"/>
      <c r="K212" s="121"/>
      <c r="L212" s="31" t="s">
        <v>123</v>
      </c>
      <c r="M212" s="30">
        <v>4</v>
      </c>
      <c r="N212" s="6">
        <v>0</v>
      </c>
      <c r="O212" s="6">
        <v>0</v>
      </c>
      <c r="P212" s="106"/>
      <c r="Q212" s="106"/>
      <c r="R212" s="106"/>
      <c r="S212" s="106"/>
      <c r="T212" s="107"/>
      <c r="U212" s="109"/>
    </row>
    <row r="213" spans="1:21" ht="24.95" customHeight="1">
      <c r="B213" s="119"/>
      <c r="C213" s="121"/>
      <c r="D213" s="122"/>
      <c r="E213" s="123"/>
      <c r="F213" s="123"/>
      <c r="G213" s="123"/>
      <c r="H213" s="124"/>
      <c r="I213" s="124"/>
      <c r="J213" s="121"/>
      <c r="K213" s="121"/>
      <c r="L213" s="8">
        <v>66.043499999999995</v>
      </c>
      <c r="M213" s="30">
        <v>1</v>
      </c>
      <c r="N213" s="6">
        <v>1</v>
      </c>
      <c r="O213" s="6">
        <v>1</v>
      </c>
      <c r="P213" s="106"/>
      <c r="Q213" s="106"/>
      <c r="R213" s="106"/>
      <c r="S213" s="106"/>
      <c r="T213" s="107"/>
      <c r="U213" s="109"/>
    </row>
    <row r="214" spans="1:21" ht="24.95" customHeight="1">
      <c r="B214" s="119"/>
      <c r="C214" s="121"/>
      <c r="D214" s="122"/>
      <c r="E214" s="123"/>
      <c r="F214" s="123"/>
      <c r="G214" s="123"/>
      <c r="H214" s="124"/>
      <c r="I214" s="124"/>
      <c r="J214" s="121"/>
      <c r="K214" s="121"/>
      <c r="L214" s="8">
        <v>83.292199999999994</v>
      </c>
      <c r="M214" s="30">
        <v>3</v>
      </c>
      <c r="N214" s="6">
        <v>1</v>
      </c>
      <c r="O214" s="6">
        <v>1</v>
      </c>
      <c r="P214" s="106"/>
      <c r="Q214" s="106"/>
      <c r="R214" s="106"/>
      <c r="S214" s="106"/>
      <c r="T214" s="107"/>
      <c r="U214" s="109"/>
    </row>
    <row r="215" spans="1:21" ht="24.95" customHeight="1">
      <c r="B215" s="119"/>
      <c r="C215" s="121"/>
      <c r="D215" s="122"/>
      <c r="E215" s="123"/>
      <c r="F215" s="123"/>
      <c r="G215" s="123"/>
      <c r="H215" s="124"/>
      <c r="I215" s="124"/>
      <c r="J215" s="121"/>
      <c r="K215" s="121"/>
      <c r="L215" s="31" t="s">
        <v>124</v>
      </c>
      <c r="M215" s="30">
        <v>2</v>
      </c>
      <c r="N215" s="6">
        <v>1</v>
      </c>
      <c r="O215" s="6">
        <v>1</v>
      </c>
      <c r="P215" s="106"/>
      <c r="Q215" s="106"/>
      <c r="R215" s="106"/>
      <c r="S215" s="106"/>
      <c r="T215" s="107"/>
      <c r="U215" s="109"/>
    </row>
    <row r="216" spans="1:21" ht="24.95" customHeight="1">
      <c r="B216" s="119"/>
      <c r="C216" s="121"/>
      <c r="D216" s="122"/>
      <c r="E216" s="123"/>
      <c r="F216" s="123"/>
      <c r="G216" s="123"/>
      <c r="H216" s="124"/>
      <c r="I216" s="124"/>
      <c r="J216" s="121"/>
      <c r="K216" s="121"/>
      <c r="L216" s="31" t="s">
        <v>125</v>
      </c>
      <c r="M216" s="30">
        <v>2</v>
      </c>
      <c r="N216" s="6">
        <v>1</v>
      </c>
      <c r="O216" s="6">
        <v>1</v>
      </c>
      <c r="P216" s="106"/>
      <c r="Q216" s="106"/>
      <c r="R216" s="106"/>
      <c r="S216" s="106"/>
      <c r="T216" s="107"/>
      <c r="U216" s="109"/>
    </row>
    <row r="217" spans="1:21" ht="24.95" customHeight="1">
      <c r="B217" s="119"/>
      <c r="C217" s="121"/>
      <c r="D217" s="122"/>
      <c r="E217" s="123"/>
      <c r="F217" s="123"/>
      <c r="G217" s="123"/>
      <c r="H217" s="124"/>
      <c r="I217" s="124"/>
      <c r="J217" s="121"/>
      <c r="K217" s="121"/>
      <c r="L217" s="31" t="s">
        <v>126</v>
      </c>
      <c r="M217" s="30">
        <v>2</v>
      </c>
      <c r="N217" s="6">
        <v>1</v>
      </c>
      <c r="O217" s="6">
        <v>1</v>
      </c>
      <c r="P217" s="106"/>
      <c r="Q217" s="106"/>
      <c r="R217" s="106"/>
      <c r="S217" s="106"/>
      <c r="T217" s="107"/>
      <c r="U217" s="109"/>
    </row>
    <row r="218" spans="1:21" ht="24.95" customHeight="1">
      <c r="B218" s="119"/>
      <c r="C218" s="121"/>
      <c r="D218" s="122"/>
      <c r="E218" s="123"/>
      <c r="F218" s="123"/>
      <c r="G218" s="123"/>
      <c r="H218" s="124"/>
      <c r="I218" s="124"/>
      <c r="J218" s="121"/>
      <c r="K218" s="121"/>
      <c r="L218" s="8">
        <v>82.477699999999999</v>
      </c>
      <c r="M218" s="30">
        <v>25</v>
      </c>
      <c r="N218" s="6">
        <v>4</v>
      </c>
      <c r="O218" s="6">
        <v>4</v>
      </c>
      <c r="P218" s="106"/>
      <c r="Q218" s="106"/>
      <c r="R218" s="106"/>
      <c r="S218" s="106"/>
      <c r="T218" s="107"/>
      <c r="U218" s="109"/>
    </row>
    <row r="219" spans="1:21" ht="24.95" customHeight="1">
      <c r="B219" s="119"/>
      <c r="C219" s="121"/>
      <c r="D219" s="122"/>
      <c r="E219" s="123"/>
      <c r="F219" s="123"/>
      <c r="G219" s="123"/>
      <c r="H219" s="124"/>
      <c r="I219" s="124"/>
      <c r="J219" s="121"/>
      <c r="K219" s="121"/>
      <c r="L219" s="31" t="s">
        <v>127</v>
      </c>
      <c r="M219" s="30">
        <v>4</v>
      </c>
      <c r="N219" s="6">
        <v>2</v>
      </c>
      <c r="O219" s="6">
        <v>2</v>
      </c>
      <c r="P219" s="106"/>
      <c r="Q219" s="106"/>
      <c r="R219" s="106"/>
      <c r="S219" s="106"/>
      <c r="T219" s="107"/>
      <c r="U219" s="109"/>
    </row>
    <row r="220" spans="1:21" ht="24.95" customHeight="1">
      <c r="B220" s="119"/>
      <c r="C220" s="121"/>
      <c r="D220" s="122"/>
      <c r="E220" s="123"/>
      <c r="F220" s="123"/>
      <c r="G220" s="123"/>
      <c r="H220" s="114" t="s">
        <v>14</v>
      </c>
      <c r="I220" s="114"/>
      <c r="J220" s="114"/>
      <c r="K220" s="114"/>
      <c r="L220" s="114"/>
      <c r="M220" s="25">
        <f>SUM(M211:M219)</f>
        <v>79</v>
      </c>
      <c r="N220" s="5">
        <f>SUM(N211:N219)</f>
        <v>15</v>
      </c>
      <c r="O220" s="5">
        <f>SUM(O211:O219)</f>
        <v>15</v>
      </c>
      <c r="P220" s="106"/>
      <c r="Q220" s="106"/>
      <c r="R220" s="106"/>
      <c r="S220" s="106"/>
      <c r="T220" s="107"/>
      <c r="U220" s="109"/>
    </row>
    <row r="221" spans="1:21" ht="24.95" customHeight="1">
      <c r="B221" s="119"/>
      <c r="C221" s="121"/>
      <c r="D221" s="110" t="s">
        <v>128</v>
      </c>
      <c r="E221" s="111" t="s">
        <v>129</v>
      </c>
      <c r="F221" s="111"/>
      <c r="G221" s="111"/>
      <c r="H221" s="112" t="s">
        <v>130</v>
      </c>
      <c r="I221" s="112" t="s">
        <v>131</v>
      </c>
      <c r="J221" s="113" t="s">
        <v>19</v>
      </c>
      <c r="K221" s="113" t="s">
        <v>20</v>
      </c>
      <c r="L221" s="32">
        <v>84.655199999999994</v>
      </c>
      <c r="M221" s="30">
        <v>12</v>
      </c>
      <c r="N221" s="6">
        <v>7</v>
      </c>
      <c r="O221" s="6">
        <v>7</v>
      </c>
      <c r="P221" s="106" t="s">
        <v>263</v>
      </c>
      <c r="Q221" s="106" t="s">
        <v>264</v>
      </c>
      <c r="R221" s="106" t="s">
        <v>265</v>
      </c>
      <c r="S221" s="106" t="s">
        <v>41</v>
      </c>
      <c r="T221" s="107"/>
      <c r="U221" s="108" t="s">
        <v>19</v>
      </c>
    </row>
    <row r="222" spans="1:21" ht="24.95" customHeight="1">
      <c r="B222" s="119"/>
      <c r="C222" s="121"/>
      <c r="D222" s="110"/>
      <c r="E222" s="111"/>
      <c r="F222" s="111"/>
      <c r="G222" s="111"/>
      <c r="H222" s="112"/>
      <c r="I222" s="112"/>
      <c r="J222" s="113"/>
      <c r="K222" s="113"/>
      <c r="L222" s="33">
        <v>84.962299999999999</v>
      </c>
      <c r="M222" s="30">
        <v>4</v>
      </c>
      <c r="N222" s="6">
        <v>0</v>
      </c>
      <c r="O222" s="6">
        <v>0</v>
      </c>
      <c r="P222" s="106"/>
      <c r="Q222" s="106"/>
      <c r="R222" s="106"/>
      <c r="S222" s="106"/>
      <c r="T222" s="107"/>
      <c r="U222" s="109"/>
    </row>
    <row r="223" spans="1:21" ht="24.95" customHeight="1">
      <c r="B223" s="119"/>
      <c r="C223" s="121"/>
      <c r="D223" s="110"/>
      <c r="E223" s="111"/>
      <c r="F223" s="111"/>
      <c r="G223" s="111"/>
      <c r="H223" s="112"/>
      <c r="I223" s="112"/>
      <c r="J223" s="113"/>
      <c r="K223" s="113"/>
      <c r="L223" s="33">
        <v>124.2529</v>
      </c>
      <c r="M223" s="30">
        <v>4</v>
      </c>
      <c r="N223" s="6">
        <v>0</v>
      </c>
      <c r="O223" s="6">
        <v>0</v>
      </c>
      <c r="P223" s="106"/>
      <c r="Q223" s="106"/>
      <c r="R223" s="106"/>
      <c r="S223" s="106"/>
      <c r="T223" s="107"/>
      <c r="U223" s="109"/>
    </row>
    <row r="224" spans="1:21" ht="24.95" customHeight="1">
      <c r="B224" s="119"/>
      <c r="C224" s="121"/>
      <c r="D224" s="110"/>
      <c r="E224" s="111"/>
      <c r="F224" s="111"/>
      <c r="G224" s="111"/>
      <c r="H224" s="112"/>
      <c r="I224" s="112"/>
      <c r="J224" s="113"/>
      <c r="K224" s="113"/>
      <c r="L224" s="33">
        <v>146.9255</v>
      </c>
      <c r="M224" s="30">
        <v>8</v>
      </c>
      <c r="N224" s="6">
        <v>4</v>
      </c>
      <c r="O224" s="6">
        <v>4</v>
      </c>
      <c r="P224" s="106"/>
      <c r="Q224" s="106"/>
      <c r="R224" s="106"/>
      <c r="S224" s="106"/>
      <c r="T224" s="107"/>
      <c r="U224" s="109"/>
    </row>
    <row r="225" spans="2:21" ht="24.95" customHeight="1">
      <c r="B225" s="119"/>
      <c r="C225" s="121"/>
      <c r="D225" s="110"/>
      <c r="E225" s="111"/>
      <c r="F225" s="111"/>
      <c r="G225" s="111"/>
      <c r="H225" s="112"/>
      <c r="I225" s="112"/>
      <c r="J225" s="113"/>
      <c r="K225" s="113"/>
      <c r="L225" s="33">
        <v>173.36619999999999</v>
      </c>
      <c r="M225" s="30">
        <v>4</v>
      </c>
      <c r="N225" s="6">
        <v>4</v>
      </c>
      <c r="O225" s="6">
        <v>4</v>
      </c>
      <c r="P225" s="106"/>
      <c r="Q225" s="106"/>
      <c r="R225" s="106"/>
      <c r="S225" s="106"/>
      <c r="T225" s="107"/>
      <c r="U225" s="109"/>
    </row>
    <row r="226" spans="2:21" ht="24.95" customHeight="1">
      <c r="B226" s="120"/>
      <c r="C226" s="121"/>
      <c r="D226" s="110"/>
      <c r="E226" s="111"/>
      <c r="F226" s="111"/>
      <c r="G226" s="111"/>
      <c r="H226" s="114" t="s">
        <v>14</v>
      </c>
      <c r="I226" s="114"/>
      <c r="J226" s="114"/>
      <c r="K226" s="114"/>
      <c r="L226" s="114"/>
      <c r="M226" s="25">
        <f>SUM(M221:M225)</f>
        <v>32</v>
      </c>
      <c r="N226" s="5">
        <f>SUM(N221:N225)</f>
        <v>15</v>
      </c>
      <c r="O226" s="5">
        <f>SUM(O221:O225)</f>
        <v>15</v>
      </c>
      <c r="P226" s="106"/>
      <c r="Q226" s="106"/>
      <c r="R226" s="106"/>
      <c r="S226" s="106"/>
      <c r="T226" s="107"/>
      <c r="U226" s="109"/>
    </row>
    <row r="227" spans="2:21" ht="24.95" customHeight="1">
      <c r="B227" s="115" t="s">
        <v>21</v>
      </c>
      <c r="C227" s="116"/>
      <c r="D227" s="116"/>
      <c r="E227" s="116"/>
      <c r="F227" s="116"/>
      <c r="G227" s="116"/>
      <c r="H227" s="116"/>
      <c r="I227" s="116"/>
      <c r="J227" s="116"/>
      <c r="K227" s="116"/>
      <c r="L227" s="117"/>
      <c r="M227" s="34">
        <f>M220+M226</f>
        <v>111</v>
      </c>
      <c r="N227" s="34">
        <f t="shared" ref="N227" si="11">N220+N226</f>
        <v>30</v>
      </c>
      <c r="O227" s="34">
        <f>O220+O226</f>
        <v>30</v>
      </c>
      <c r="P227" s="3"/>
      <c r="Q227" s="3"/>
      <c r="R227" s="44"/>
      <c r="S227" s="44"/>
      <c r="T227" s="55"/>
      <c r="U227" s="55"/>
    </row>
    <row r="228" spans="2:21" ht="24.95" customHeight="1">
      <c r="B228" s="118" t="s">
        <v>26</v>
      </c>
      <c r="C228" s="121" t="s">
        <v>132</v>
      </c>
      <c r="D228" s="110" t="s">
        <v>133</v>
      </c>
      <c r="E228" s="111" t="s">
        <v>135</v>
      </c>
      <c r="F228" s="111"/>
      <c r="G228" s="111"/>
      <c r="H228" s="112" t="s">
        <v>137</v>
      </c>
      <c r="I228" s="112" t="s">
        <v>138</v>
      </c>
      <c r="J228" s="113" t="s">
        <v>30</v>
      </c>
      <c r="K228" s="113" t="s">
        <v>31</v>
      </c>
      <c r="L228" s="33">
        <v>61.1</v>
      </c>
      <c r="M228" s="30">
        <v>24</v>
      </c>
      <c r="N228" s="6">
        <v>20</v>
      </c>
      <c r="O228" s="6">
        <v>20</v>
      </c>
      <c r="P228" s="106" t="s">
        <v>141</v>
      </c>
      <c r="Q228" s="106" t="s">
        <v>61</v>
      </c>
      <c r="R228" s="106" t="s">
        <v>141</v>
      </c>
      <c r="S228" s="106" t="s">
        <v>60</v>
      </c>
      <c r="T228" s="107"/>
      <c r="U228" s="108" t="s">
        <v>19</v>
      </c>
    </row>
    <row r="229" spans="2:21" ht="24.95" customHeight="1">
      <c r="B229" s="119"/>
      <c r="C229" s="121"/>
      <c r="D229" s="110"/>
      <c r="E229" s="111"/>
      <c r="F229" s="111"/>
      <c r="G229" s="111"/>
      <c r="H229" s="112"/>
      <c r="I229" s="112"/>
      <c r="J229" s="113"/>
      <c r="K229" s="113"/>
      <c r="L229" s="33">
        <v>62.8</v>
      </c>
      <c r="M229" s="30">
        <v>8</v>
      </c>
      <c r="N229" s="6">
        <v>8</v>
      </c>
      <c r="O229" s="6">
        <v>8</v>
      </c>
      <c r="P229" s="106"/>
      <c r="Q229" s="106"/>
      <c r="R229" s="106"/>
      <c r="S229" s="106"/>
      <c r="T229" s="107"/>
      <c r="U229" s="109"/>
    </row>
    <row r="230" spans="2:21" ht="24.95" customHeight="1">
      <c r="B230" s="119"/>
      <c r="C230" s="121"/>
      <c r="D230" s="110"/>
      <c r="E230" s="111"/>
      <c r="F230" s="111"/>
      <c r="G230" s="111"/>
      <c r="H230" s="112"/>
      <c r="I230" s="112"/>
      <c r="J230" s="113"/>
      <c r="K230" s="113"/>
      <c r="L230" s="33">
        <v>72.2</v>
      </c>
      <c r="M230" s="30">
        <v>16</v>
      </c>
      <c r="N230" s="6">
        <v>8</v>
      </c>
      <c r="O230" s="6">
        <v>8</v>
      </c>
      <c r="P230" s="106"/>
      <c r="Q230" s="106"/>
      <c r="R230" s="106"/>
      <c r="S230" s="106"/>
      <c r="T230" s="107"/>
      <c r="U230" s="109"/>
    </row>
    <row r="231" spans="2:21" ht="24.95" customHeight="1">
      <c r="B231" s="119"/>
      <c r="C231" s="121"/>
      <c r="D231" s="110"/>
      <c r="E231" s="111"/>
      <c r="F231" s="111"/>
      <c r="G231" s="111"/>
      <c r="H231" s="114" t="s">
        <v>14</v>
      </c>
      <c r="I231" s="114"/>
      <c r="J231" s="114"/>
      <c r="K231" s="114"/>
      <c r="L231" s="114"/>
      <c r="M231" s="25">
        <f>SUM(M228:M230)</f>
        <v>48</v>
      </c>
      <c r="N231" s="5">
        <f>SUM(N228:N230)</f>
        <v>36</v>
      </c>
      <c r="O231" s="5">
        <f>SUM(O228:O230)</f>
        <v>36</v>
      </c>
      <c r="P231" s="106"/>
      <c r="Q231" s="106"/>
      <c r="R231" s="106"/>
      <c r="S231" s="106"/>
      <c r="T231" s="107"/>
      <c r="U231" s="109"/>
    </row>
    <row r="232" spans="2:21" ht="24.95" customHeight="1">
      <c r="B232" s="119"/>
      <c r="C232" s="121"/>
      <c r="D232" s="110" t="s">
        <v>134</v>
      </c>
      <c r="E232" s="111" t="s">
        <v>136</v>
      </c>
      <c r="F232" s="111"/>
      <c r="G232" s="111"/>
      <c r="H232" s="112" t="s">
        <v>140</v>
      </c>
      <c r="I232" s="112" t="s">
        <v>139</v>
      </c>
      <c r="J232" s="113" t="s">
        <v>30</v>
      </c>
      <c r="K232" s="113" t="s">
        <v>31</v>
      </c>
      <c r="L232" s="32">
        <v>78.650000000000006</v>
      </c>
      <c r="M232" s="30">
        <v>28</v>
      </c>
      <c r="N232" s="6">
        <v>2</v>
      </c>
      <c r="O232" s="6">
        <v>2</v>
      </c>
      <c r="P232" s="106" t="s">
        <v>142</v>
      </c>
      <c r="Q232" s="106" t="s">
        <v>61</v>
      </c>
      <c r="R232" s="106" t="s">
        <v>142</v>
      </c>
      <c r="S232" s="106" t="s">
        <v>60</v>
      </c>
      <c r="T232" s="107"/>
      <c r="U232" s="108" t="s">
        <v>19</v>
      </c>
    </row>
    <row r="233" spans="2:21" ht="24.95" customHeight="1">
      <c r="B233" s="119"/>
      <c r="C233" s="121"/>
      <c r="D233" s="110"/>
      <c r="E233" s="111"/>
      <c r="F233" s="111"/>
      <c r="G233" s="111"/>
      <c r="H233" s="113"/>
      <c r="I233" s="112"/>
      <c r="J233" s="113"/>
      <c r="K233" s="113"/>
      <c r="L233" s="32">
        <v>84.95</v>
      </c>
      <c r="M233" s="30">
        <v>14</v>
      </c>
      <c r="N233" s="6">
        <v>0</v>
      </c>
      <c r="O233" s="6">
        <v>0</v>
      </c>
      <c r="P233" s="106"/>
      <c r="Q233" s="106"/>
      <c r="R233" s="106"/>
      <c r="S233" s="106"/>
      <c r="T233" s="107"/>
      <c r="U233" s="109"/>
    </row>
    <row r="234" spans="2:21" ht="24.95" customHeight="1">
      <c r="B234" s="119"/>
      <c r="C234" s="121"/>
      <c r="D234" s="110"/>
      <c r="E234" s="111"/>
      <c r="F234" s="111"/>
      <c r="G234" s="111"/>
      <c r="H234" s="113"/>
      <c r="I234" s="113"/>
      <c r="J234" s="113"/>
      <c r="K234" s="113"/>
      <c r="L234" s="32">
        <v>84.83</v>
      </c>
      <c r="M234" s="30">
        <v>14</v>
      </c>
      <c r="N234" s="6">
        <v>2</v>
      </c>
      <c r="O234" s="6">
        <v>2</v>
      </c>
      <c r="P234" s="106"/>
      <c r="Q234" s="106"/>
      <c r="R234" s="106"/>
      <c r="S234" s="106"/>
      <c r="T234" s="107"/>
      <c r="U234" s="109"/>
    </row>
    <row r="235" spans="2:21" ht="24.95" customHeight="1">
      <c r="B235" s="119"/>
      <c r="C235" s="121"/>
      <c r="D235" s="110"/>
      <c r="E235" s="111"/>
      <c r="F235" s="111"/>
      <c r="G235" s="111"/>
      <c r="H235" s="113"/>
      <c r="I235" s="113"/>
      <c r="J235" s="113"/>
      <c r="K235" s="113"/>
      <c r="L235" s="32">
        <v>84.61</v>
      </c>
      <c r="M235" s="30">
        <v>14</v>
      </c>
      <c r="N235" s="6">
        <v>0</v>
      </c>
      <c r="O235" s="6">
        <v>0</v>
      </c>
      <c r="P235" s="106"/>
      <c r="Q235" s="106"/>
      <c r="R235" s="106"/>
      <c r="S235" s="106"/>
      <c r="T235" s="107"/>
      <c r="U235" s="109"/>
    </row>
    <row r="236" spans="2:21" ht="24.95" customHeight="1">
      <c r="B236" s="120"/>
      <c r="C236" s="121"/>
      <c r="D236" s="110"/>
      <c r="E236" s="111"/>
      <c r="F236" s="111"/>
      <c r="G236" s="111"/>
      <c r="H236" s="114" t="s">
        <v>14</v>
      </c>
      <c r="I236" s="114"/>
      <c r="J236" s="114"/>
      <c r="K236" s="114"/>
      <c r="L236" s="114"/>
      <c r="M236" s="25">
        <f>SUM(M232:M235)</f>
        <v>70</v>
      </c>
      <c r="N236" s="25">
        <f t="shared" ref="N236:O236" si="12">SUM(N232:N235)</f>
        <v>4</v>
      </c>
      <c r="O236" s="25">
        <f t="shared" si="12"/>
        <v>4</v>
      </c>
      <c r="P236" s="106"/>
      <c r="Q236" s="106"/>
      <c r="R236" s="106"/>
      <c r="S236" s="106"/>
      <c r="T236" s="107"/>
      <c r="U236" s="109"/>
    </row>
    <row r="237" spans="2:21" ht="24.95" customHeight="1">
      <c r="B237" s="91" t="s">
        <v>21</v>
      </c>
      <c r="C237" s="92"/>
      <c r="D237" s="92"/>
      <c r="E237" s="92"/>
      <c r="F237" s="92"/>
      <c r="G237" s="92"/>
      <c r="H237" s="92"/>
      <c r="I237" s="92"/>
      <c r="J237" s="92"/>
      <c r="K237" s="92"/>
      <c r="L237" s="93"/>
      <c r="M237" s="34">
        <f>M236+M231</f>
        <v>118</v>
      </c>
      <c r="N237" s="34">
        <f t="shared" ref="N237:O237" si="13">N236+N231</f>
        <v>40</v>
      </c>
      <c r="O237" s="34">
        <f t="shared" si="13"/>
        <v>40</v>
      </c>
      <c r="P237" s="3"/>
      <c r="Q237" s="3"/>
      <c r="R237" s="44"/>
      <c r="S237" s="44"/>
      <c r="T237" s="55"/>
      <c r="U237" s="55"/>
    </row>
    <row r="240" spans="2:21">
      <c r="M240" s="57">
        <f>M237+M227+M210+M196+M176+M147+M141+M127+M93+M204+M36</f>
        <v>20317</v>
      </c>
      <c r="N240" s="57">
        <f>N237+N227+N210+N196+N176+N147+N141+N127+N93+N204+N36</f>
        <v>3304</v>
      </c>
      <c r="O240" s="57">
        <f>O237+O227+O210+O196+O176+O147+O141+O127+O93+O204+O36</f>
        <v>2944</v>
      </c>
    </row>
    <row r="247" spans="15:15">
      <c r="O247" s="57">
        <f>O240-N240</f>
        <v>-360</v>
      </c>
    </row>
  </sheetData>
  <mergeCells count="630"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T2:T4"/>
    <mergeCell ref="U2:U4"/>
    <mergeCell ref="A3:A4"/>
    <mergeCell ref="B3:B4"/>
    <mergeCell ref="C3:C4"/>
    <mergeCell ref="D3:D4"/>
    <mergeCell ref="H3:H4"/>
    <mergeCell ref="I3:I4"/>
    <mergeCell ref="J3:J4"/>
    <mergeCell ref="K3:K4"/>
    <mergeCell ref="L3:L4"/>
    <mergeCell ref="M3:M4"/>
    <mergeCell ref="N3:O3"/>
    <mergeCell ref="A5:A36"/>
    <mergeCell ref="B5:B35"/>
    <mergeCell ref="C5:C35"/>
    <mergeCell ref="D5:D35"/>
    <mergeCell ref="E5:G9"/>
    <mergeCell ref="H5:H8"/>
    <mergeCell ref="I5:I8"/>
    <mergeCell ref="T10:T15"/>
    <mergeCell ref="U10:U15"/>
    <mergeCell ref="V10:V15"/>
    <mergeCell ref="T5:T9"/>
    <mergeCell ref="U5:U9"/>
    <mergeCell ref="V5:V9"/>
    <mergeCell ref="H9:L9"/>
    <mergeCell ref="E10:G15"/>
    <mergeCell ref="H10:H14"/>
    <mergeCell ref="I10:I14"/>
    <mergeCell ref="J10:J14"/>
    <mergeCell ref="K10:K14"/>
    <mergeCell ref="P10:P15"/>
    <mergeCell ref="J5:J8"/>
    <mergeCell ref="K5:K8"/>
    <mergeCell ref="P5:P9"/>
    <mergeCell ref="Q5:Q9"/>
    <mergeCell ref="R5:R9"/>
    <mergeCell ref="S5:S9"/>
    <mergeCell ref="H15:L15"/>
    <mergeCell ref="E16:G23"/>
    <mergeCell ref="H16:H22"/>
    <mergeCell ref="I16:I22"/>
    <mergeCell ref="J16:J22"/>
    <mergeCell ref="K16:K22"/>
    <mergeCell ref="Q10:Q15"/>
    <mergeCell ref="R10:R15"/>
    <mergeCell ref="S10:S15"/>
    <mergeCell ref="V16:V23"/>
    <mergeCell ref="H23:L23"/>
    <mergeCell ref="E24:G27"/>
    <mergeCell ref="H24:H26"/>
    <mergeCell ref="I24:I26"/>
    <mergeCell ref="J24:J26"/>
    <mergeCell ref="K24:K26"/>
    <mergeCell ref="P24:P27"/>
    <mergeCell ref="Q24:Q27"/>
    <mergeCell ref="R24:R27"/>
    <mergeCell ref="P16:P23"/>
    <mergeCell ref="Q16:Q23"/>
    <mergeCell ref="R16:R23"/>
    <mergeCell ref="S16:S23"/>
    <mergeCell ref="T16:T23"/>
    <mergeCell ref="U16:U23"/>
    <mergeCell ref="S24:S27"/>
    <mergeCell ref="T24:T27"/>
    <mergeCell ref="U24:U27"/>
    <mergeCell ref="V24:V27"/>
    <mergeCell ref="H27:L27"/>
    <mergeCell ref="E28:G35"/>
    <mergeCell ref="H28:H34"/>
    <mergeCell ref="I28:I34"/>
    <mergeCell ref="J28:J34"/>
    <mergeCell ref="K28:K34"/>
    <mergeCell ref="V28:V35"/>
    <mergeCell ref="H35:L35"/>
    <mergeCell ref="B36:L36"/>
    <mergeCell ref="A37:A93"/>
    <mergeCell ref="B37:B92"/>
    <mergeCell ref="C37:C61"/>
    <mergeCell ref="D37:D61"/>
    <mergeCell ref="E37:G41"/>
    <mergeCell ref="H37:H40"/>
    <mergeCell ref="I37:I40"/>
    <mergeCell ref="P28:P35"/>
    <mergeCell ref="Q28:Q35"/>
    <mergeCell ref="R28:R35"/>
    <mergeCell ref="S28:S35"/>
    <mergeCell ref="T28:T35"/>
    <mergeCell ref="U28:U35"/>
    <mergeCell ref="E48:G53"/>
    <mergeCell ref="H48:H52"/>
    <mergeCell ref="I48:I52"/>
    <mergeCell ref="J48:J52"/>
    <mergeCell ref="K48:K52"/>
    <mergeCell ref="T37:T41"/>
    <mergeCell ref="U37:U41"/>
    <mergeCell ref="H41:L41"/>
    <mergeCell ref="E42:G47"/>
    <mergeCell ref="H42:H46"/>
    <mergeCell ref="I42:I46"/>
    <mergeCell ref="J42:J46"/>
    <mergeCell ref="K42:K46"/>
    <mergeCell ref="P42:P47"/>
    <mergeCell ref="Q42:Q47"/>
    <mergeCell ref="J37:J40"/>
    <mergeCell ref="K37:K40"/>
    <mergeCell ref="P37:P41"/>
    <mergeCell ref="Q37:Q41"/>
    <mergeCell ref="R37:R41"/>
    <mergeCell ref="S37:S41"/>
    <mergeCell ref="P48:P53"/>
    <mergeCell ref="Q48:Q53"/>
    <mergeCell ref="R48:R53"/>
    <mergeCell ref="S48:S53"/>
    <mergeCell ref="T48:T53"/>
    <mergeCell ref="U48:U53"/>
    <mergeCell ref="R42:R47"/>
    <mergeCell ref="S42:S47"/>
    <mergeCell ref="T42:T47"/>
    <mergeCell ref="U42:U47"/>
    <mergeCell ref="Q62:Q72"/>
    <mergeCell ref="R62:R72"/>
    <mergeCell ref="S62:S72"/>
    <mergeCell ref="T62:T72"/>
    <mergeCell ref="U62:U72"/>
    <mergeCell ref="H72:L72"/>
    <mergeCell ref="V54:V61"/>
    <mergeCell ref="H61:L61"/>
    <mergeCell ref="C62:C92"/>
    <mergeCell ref="D62:D72"/>
    <mergeCell ref="E62:G72"/>
    <mergeCell ref="H62:H71"/>
    <mergeCell ref="I62:I71"/>
    <mergeCell ref="J62:J71"/>
    <mergeCell ref="K62:K71"/>
    <mergeCell ref="P62:P72"/>
    <mergeCell ref="P54:P61"/>
    <mergeCell ref="Q54:Q61"/>
    <mergeCell ref="R54:R61"/>
    <mergeCell ref="S54:S61"/>
    <mergeCell ref="T54:T61"/>
    <mergeCell ref="U54:U61"/>
    <mergeCell ref="E54:G61"/>
    <mergeCell ref="H54:H60"/>
    <mergeCell ref="P73:P76"/>
    <mergeCell ref="Q73:Q76"/>
    <mergeCell ref="R73:R76"/>
    <mergeCell ref="S73:S76"/>
    <mergeCell ref="T73:T76"/>
    <mergeCell ref="U73:U76"/>
    <mergeCell ref="D73:D76"/>
    <mergeCell ref="E73:G76"/>
    <mergeCell ref="H73:H75"/>
    <mergeCell ref="I73:I75"/>
    <mergeCell ref="J73:J75"/>
    <mergeCell ref="K73:K75"/>
    <mergeCell ref="H76:L76"/>
    <mergeCell ref="P77:P81"/>
    <mergeCell ref="Q77:Q81"/>
    <mergeCell ref="R77:R81"/>
    <mergeCell ref="S77:S81"/>
    <mergeCell ref="T77:T81"/>
    <mergeCell ref="U77:U81"/>
    <mergeCell ref="D77:D81"/>
    <mergeCell ref="E77:G81"/>
    <mergeCell ref="H77:H80"/>
    <mergeCell ref="I77:I80"/>
    <mergeCell ref="J77:J80"/>
    <mergeCell ref="K77:K80"/>
    <mergeCell ref="H81:L81"/>
    <mergeCell ref="P82:P88"/>
    <mergeCell ref="Q82:Q88"/>
    <mergeCell ref="R82:R88"/>
    <mergeCell ref="S82:S88"/>
    <mergeCell ref="T82:T88"/>
    <mergeCell ref="U82:U88"/>
    <mergeCell ref="D82:D92"/>
    <mergeCell ref="E82:G88"/>
    <mergeCell ref="H82:H87"/>
    <mergeCell ref="I82:I87"/>
    <mergeCell ref="J82:J87"/>
    <mergeCell ref="K82:K87"/>
    <mergeCell ref="H88:L88"/>
    <mergeCell ref="E89:G92"/>
    <mergeCell ref="H89:H91"/>
    <mergeCell ref="I89:I91"/>
    <mergeCell ref="V89:V92"/>
    <mergeCell ref="H92:L92"/>
    <mergeCell ref="B93:L93"/>
    <mergeCell ref="B94:B126"/>
    <mergeCell ref="C94:C126"/>
    <mergeCell ref="D94:D100"/>
    <mergeCell ref="E94:G96"/>
    <mergeCell ref="H94:H95"/>
    <mergeCell ref="I94:I95"/>
    <mergeCell ref="J94:J95"/>
    <mergeCell ref="P89:P92"/>
    <mergeCell ref="Q89:Q92"/>
    <mergeCell ref="R89:R92"/>
    <mergeCell ref="S89:S92"/>
    <mergeCell ref="T89:T92"/>
    <mergeCell ref="U89:U92"/>
    <mergeCell ref="J89:J91"/>
    <mergeCell ref="K89:K91"/>
    <mergeCell ref="L89:L91"/>
    <mergeCell ref="M89:M91"/>
    <mergeCell ref="U94:U96"/>
    <mergeCell ref="H96:L96"/>
    <mergeCell ref="E97:G100"/>
    <mergeCell ref="H97:H99"/>
    <mergeCell ref="I97:I99"/>
    <mergeCell ref="J97:J99"/>
    <mergeCell ref="K97:K99"/>
    <mergeCell ref="P97:P100"/>
    <mergeCell ref="Q97:Q100"/>
    <mergeCell ref="R97:R100"/>
    <mergeCell ref="K94:K95"/>
    <mergeCell ref="P94:P96"/>
    <mergeCell ref="Q94:Q96"/>
    <mergeCell ref="R94:R96"/>
    <mergeCell ref="S94:S96"/>
    <mergeCell ref="T94:T96"/>
    <mergeCell ref="S97:S100"/>
    <mergeCell ref="T97:T100"/>
    <mergeCell ref="U97:U100"/>
    <mergeCell ref="H100:L100"/>
    <mergeCell ref="D101:D106"/>
    <mergeCell ref="E101:G103"/>
    <mergeCell ref="H101:H102"/>
    <mergeCell ref="I101:I102"/>
    <mergeCell ref="J101:J102"/>
    <mergeCell ref="K101:K102"/>
    <mergeCell ref="P104:P106"/>
    <mergeCell ref="Q104:Q106"/>
    <mergeCell ref="R104:R106"/>
    <mergeCell ref="S104:S106"/>
    <mergeCell ref="T104:T106"/>
    <mergeCell ref="U104:U106"/>
    <mergeCell ref="H103:L103"/>
    <mergeCell ref="E104:G106"/>
    <mergeCell ref="H104:H105"/>
    <mergeCell ref="I104:I105"/>
    <mergeCell ref="J104:J105"/>
    <mergeCell ref="K104:K105"/>
    <mergeCell ref="H106:L106"/>
    <mergeCell ref="P101:P103"/>
    <mergeCell ref="Q101:Q103"/>
    <mergeCell ref="R101:R103"/>
    <mergeCell ref="S101:S103"/>
    <mergeCell ref="T101:T103"/>
    <mergeCell ref="U101:U103"/>
    <mergeCell ref="P107:P110"/>
    <mergeCell ref="Q107:Q110"/>
    <mergeCell ref="R107:R110"/>
    <mergeCell ref="S107:S110"/>
    <mergeCell ref="T107:T110"/>
    <mergeCell ref="U107:U110"/>
    <mergeCell ref="D107:D110"/>
    <mergeCell ref="E107:G110"/>
    <mergeCell ref="H107:H109"/>
    <mergeCell ref="I107:I109"/>
    <mergeCell ref="J107:J109"/>
    <mergeCell ref="K107:K109"/>
    <mergeCell ref="H110:L110"/>
    <mergeCell ref="P111:P115"/>
    <mergeCell ref="Q111:Q115"/>
    <mergeCell ref="R111:R115"/>
    <mergeCell ref="S111:S115"/>
    <mergeCell ref="T111:T115"/>
    <mergeCell ref="U111:U115"/>
    <mergeCell ref="D111:D115"/>
    <mergeCell ref="E111:G115"/>
    <mergeCell ref="H111:H114"/>
    <mergeCell ref="I111:I114"/>
    <mergeCell ref="J111:J114"/>
    <mergeCell ref="K111:K114"/>
    <mergeCell ref="H115:L115"/>
    <mergeCell ref="P116:P119"/>
    <mergeCell ref="Q116:Q119"/>
    <mergeCell ref="R116:R119"/>
    <mergeCell ref="S116:S119"/>
    <mergeCell ref="T116:T119"/>
    <mergeCell ref="U116:U119"/>
    <mergeCell ref="D116:D123"/>
    <mergeCell ref="E116:G119"/>
    <mergeCell ref="H116:H118"/>
    <mergeCell ref="I116:I118"/>
    <mergeCell ref="J116:J118"/>
    <mergeCell ref="K116:K118"/>
    <mergeCell ref="H119:L119"/>
    <mergeCell ref="E120:G123"/>
    <mergeCell ref="H120:H122"/>
    <mergeCell ref="I120:I122"/>
    <mergeCell ref="Q124:Q126"/>
    <mergeCell ref="R124:R126"/>
    <mergeCell ref="S124:S126"/>
    <mergeCell ref="T124:T126"/>
    <mergeCell ref="U124:U126"/>
    <mergeCell ref="H126:L126"/>
    <mergeCell ref="T120:T123"/>
    <mergeCell ref="U120:U123"/>
    <mergeCell ref="H123:L123"/>
    <mergeCell ref="H124:H125"/>
    <mergeCell ref="I124:I125"/>
    <mergeCell ref="J124:J125"/>
    <mergeCell ref="K124:K125"/>
    <mergeCell ref="P124:P126"/>
    <mergeCell ref="J120:J122"/>
    <mergeCell ref="K120:K122"/>
    <mergeCell ref="P120:P123"/>
    <mergeCell ref="Q120:Q123"/>
    <mergeCell ref="R120:R123"/>
    <mergeCell ref="S120:S123"/>
    <mergeCell ref="A128:A141"/>
    <mergeCell ref="B128:B140"/>
    <mergeCell ref="C128:C140"/>
    <mergeCell ref="D128:D132"/>
    <mergeCell ref="E128:G132"/>
    <mergeCell ref="H128:H131"/>
    <mergeCell ref="I128:I131"/>
    <mergeCell ref="J128:J131"/>
    <mergeCell ref="K128:K131"/>
    <mergeCell ref="P133:P135"/>
    <mergeCell ref="Q133:Q135"/>
    <mergeCell ref="R133:R135"/>
    <mergeCell ref="S133:S135"/>
    <mergeCell ref="T133:T135"/>
    <mergeCell ref="U133:U135"/>
    <mergeCell ref="H132:L132"/>
    <mergeCell ref="D133:D135"/>
    <mergeCell ref="E133:G135"/>
    <mergeCell ref="H133:H134"/>
    <mergeCell ref="I133:I134"/>
    <mergeCell ref="J133:J134"/>
    <mergeCell ref="K133:K134"/>
    <mergeCell ref="H135:L135"/>
    <mergeCell ref="P128:P132"/>
    <mergeCell ref="Q128:Q132"/>
    <mergeCell ref="R128:R132"/>
    <mergeCell ref="S128:S132"/>
    <mergeCell ref="T128:T132"/>
    <mergeCell ref="U128:U132"/>
    <mergeCell ref="P136:P140"/>
    <mergeCell ref="Q136:Q140"/>
    <mergeCell ref="R136:R140"/>
    <mergeCell ref="S136:S140"/>
    <mergeCell ref="T136:T140"/>
    <mergeCell ref="U136:U140"/>
    <mergeCell ref="D136:D140"/>
    <mergeCell ref="E136:G140"/>
    <mergeCell ref="H136:H139"/>
    <mergeCell ref="I136:I139"/>
    <mergeCell ref="J136:J139"/>
    <mergeCell ref="K136:K139"/>
    <mergeCell ref="H140:L140"/>
    <mergeCell ref="P142:P146"/>
    <mergeCell ref="Q142:Q146"/>
    <mergeCell ref="R142:R146"/>
    <mergeCell ref="S142:S146"/>
    <mergeCell ref="T142:T146"/>
    <mergeCell ref="U142:U146"/>
    <mergeCell ref="B141:L141"/>
    <mergeCell ref="B142:B146"/>
    <mergeCell ref="C142:C146"/>
    <mergeCell ref="D142:D146"/>
    <mergeCell ref="E142:G146"/>
    <mergeCell ref="H142:H145"/>
    <mergeCell ref="I142:I145"/>
    <mergeCell ref="J142:J145"/>
    <mergeCell ref="K142:K145"/>
    <mergeCell ref="H146:L146"/>
    <mergeCell ref="P148:P153"/>
    <mergeCell ref="Q148:Q153"/>
    <mergeCell ref="R148:R153"/>
    <mergeCell ref="S148:S153"/>
    <mergeCell ref="T148:T153"/>
    <mergeCell ref="U148:U153"/>
    <mergeCell ref="B147:L147"/>
    <mergeCell ref="B148:B175"/>
    <mergeCell ref="C148:C175"/>
    <mergeCell ref="D148:D157"/>
    <mergeCell ref="E148:G153"/>
    <mergeCell ref="H148:H152"/>
    <mergeCell ref="I148:I152"/>
    <mergeCell ref="J148:J152"/>
    <mergeCell ref="K148:K152"/>
    <mergeCell ref="H153:L153"/>
    <mergeCell ref="Q154:Q157"/>
    <mergeCell ref="R154:R157"/>
    <mergeCell ref="S154:S157"/>
    <mergeCell ref="T154:T157"/>
    <mergeCell ref="U154:U157"/>
    <mergeCell ref="H157:L157"/>
    <mergeCell ref="E154:G157"/>
    <mergeCell ref="H154:H156"/>
    <mergeCell ref="I154:I156"/>
    <mergeCell ref="J154:J156"/>
    <mergeCell ref="K154:K156"/>
    <mergeCell ref="P154:P157"/>
    <mergeCell ref="P158:P160"/>
    <mergeCell ref="Q158:Q160"/>
    <mergeCell ref="R158:R160"/>
    <mergeCell ref="S158:S160"/>
    <mergeCell ref="T158:T160"/>
    <mergeCell ref="U158:U160"/>
    <mergeCell ref="D158:D160"/>
    <mergeCell ref="E158:G160"/>
    <mergeCell ref="H158:H159"/>
    <mergeCell ref="I158:I159"/>
    <mergeCell ref="J158:J159"/>
    <mergeCell ref="K158:K159"/>
    <mergeCell ref="H160:L160"/>
    <mergeCell ref="P161:P166"/>
    <mergeCell ref="Q161:Q166"/>
    <mergeCell ref="R161:R166"/>
    <mergeCell ref="S161:S166"/>
    <mergeCell ref="T161:T166"/>
    <mergeCell ref="U161:U166"/>
    <mergeCell ref="D161:D166"/>
    <mergeCell ref="E161:G166"/>
    <mergeCell ref="H161:H165"/>
    <mergeCell ref="I161:I165"/>
    <mergeCell ref="J161:J165"/>
    <mergeCell ref="K161:K165"/>
    <mergeCell ref="H166:L166"/>
    <mergeCell ref="P167:P171"/>
    <mergeCell ref="Q167:Q171"/>
    <mergeCell ref="R167:R171"/>
    <mergeCell ref="S167:S171"/>
    <mergeCell ref="T167:T171"/>
    <mergeCell ref="U167:U171"/>
    <mergeCell ref="D167:D171"/>
    <mergeCell ref="E167:G171"/>
    <mergeCell ref="H167:H170"/>
    <mergeCell ref="I167:I170"/>
    <mergeCell ref="J167:J170"/>
    <mergeCell ref="K167:K170"/>
    <mergeCell ref="H171:L171"/>
    <mergeCell ref="P172:P175"/>
    <mergeCell ref="Q172:Q175"/>
    <mergeCell ref="R172:R175"/>
    <mergeCell ref="S172:S175"/>
    <mergeCell ref="T172:T175"/>
    <mergeCell ref="U172:U175"/>
    <mergeCell ref="D172:D175"/>
    <mergeCell ref="E172:G175"/>
    <mergeCell ref="H172:H174"/>
    <mergeCell ref="I172:I174"/>
    <mergeCell ref="J172:J174"/>
    <mergeCell ref="K172:K174"/>
    <mergeCell ref="H175:L175"/>
    <mergeCell ref="P177:P180"/>
    <mergeCell ref="Q177:Q180"/>
    <mergeCell ref="R177:R180"/>
    <mergeCell ref="S177:S180"/>
    <mergeCell ref="T177:T180"/>
    <mergeCell ref="U177:U180"/>
    <mergeCell ref="B176:L176"/>
    <mergeCell ref="B177:B195"/>
    <mergeCell ref="C177:C195"/>
    <mergeCell ref="D177:D180"/>
    <mergeCell ref="E177:G180"/>
    <mergeCell ref="H177:H179"/>
    <mergeCell ref="I177:I179"/>
    <mergeCell ref="J177:J179"/>
    <mergeCell ref="K177:K179"/>
    <mergeCell ref="H180:L180"/>
    <mergeCell ref="R190:R195"/>
    <mergeCell ref="S190:S195"/>
    <mergeCell ref="T190:T195"/>
    <mergeCell ref="U190:U195"/>
    <mergeCell ref="V190:V195"/>
    <mergeCell ref="H195:L195"/>
    <mergeCell ref="V181:V189"/>
    <mergeCell ref="H189:L189"/>
    <mergeCell ref="D190:D195"/>
    <mergeCell ref="E190:G195"/>
    <mergeCell ref="H190:H194"/>
    <mergeCell ref="I190:I194"/>
    <mergeCell ref="J190:J194"/>
    <mergeCell ref="K190:K194"/>
    <mergeCell ref="P190:P195"/>
    <mergeCell ref="Q190:Q195"/>
    <mergeCell ref="P181:P189"/>
    <mergeCell ref="Q181:Q189"/>
    <mergeCell ref="R181:R189"/>
    <mergeCell ref="S181:S189"/>
    <mergeCell ref="T181:T189"/>
    <mergeCell ref="U181:U189"/>
    <mergeCell ref="D181:D189"/>
    <mergeCell ref="E181:G189"/>
    <mergeCell ref="P197:P199"/>
    <mergeCell ref="Q197:Q199"/>
    <mergeCell ref="R197:R199"/>
    <mergeCell ref="S197:S199"/>
    <mergeCell ref="T197:T199"/>
    <mergeCell ref="U197:U203"/>
    <mergeCell ref="P200:P203"/>
    <mergeCell ref="Q200:Q203"/>
    <mergeCell ref="R200:R203"/>
    <mergeCell ref="S200:S203"/>
    <mergeCell ref="T200:T203"/>
    <mergeCell ref="H203:L203"/>
    <mergeCell ref="B204:L204"/>
    <mergeCell ref="B205:B209"/>
    <mergeCell ref="C205:C209"/>
    <mergeCell ref="D205:D209"/>
    <mergeCell ref="E205:G209"/>
    <mergeCell ref="H205:H208"/>
    <mergeCell ref="I205:I208"/>
    <mergeCell ref="J205:J208"/>
    <mergeCell ref="D200:D203"/>
    <mergeCell ref="E200:G203"/>
    <mergeCell ref="H200:H202"/>
    <mergeCell ref="I200:I202"/>
    <mergeCell ref="J200:J202"/>
    <mergeCell ref="K200:K202"/>
    <mergeCell ref="B197:B203"/>
    <mergeCell ref="C197:C203"/>
    <mergeCell ref="D197:D199"/>
    <mergeCell ref="E197:G199"/>
    <mergeCell ref="H197:H198"/>
    <mergeCell ref="I197:I198"/>
    <mergeCell ref="J197:J198"/>
    <mergeCell ref="K197:K198"/>
    <mergeCell ref="Q205:Q209"/>
    <mergeCell ref="R205:R209"/>
    <mergeCell ref="S205:S209"/>
    <mergeCell ref="T205:T209"/>
    <mergeCell ref="U205:U209"/>
    <mergeCell ref="H209:L209"/>
    <mergeCell ref="K205:K208"/>
    <mergeCell ref="L205:L208"/>
    <mergeCell ref="M205:M208"/>
    <mergeCell ref="N205:N208"/>
    <mergeCell ref="O205:O208"/>
    <mergeCell ref="P205:P209"/>
    <mergeCell ref="P211:P220"/>
    <mergeCell ref="Q211:Q220"/>
    <mergeCell ref="R211:R220"/>
    <mergeCell ref="S211:S220"/>
    <mergeCell ref="T211:T220"/>
    <mergeCell ref="U211:U220"/>
    <mergeCell ref="B210:L210"/>
    <mergeCell ref="B211:B226"/>
    <mergeCell ref="C211:C226"/>
    <mergeCell ref="D211:D220"/>
    <mergeCell ref="E211:G220"/>
    <mergeCell ref="H211:H219"/>
    <mergeCell ref="I211:I219"/>
    <mergeCell ref="J211:J219"/>
    <mergeCell ref="K211:K219"/>
    <mergeCell ref="H220:L220"/>
    <mergeCell ref="P221:P226"/>
    <mergeCell ref="Q221:Q226"/>
    <mergeCell ref="R221:R226"/>
    <mergeCell ref="S221:S226"/>
    <mergeCell ref="T221:T226"/>
    <mergeCell ref="U221:U226"/>
    <mergeCell ref="D221:D226"/>
    <mergeCell ref="E221:G226"/>
    <mergeCell ref="H221:H225"/>
    <mergeCell ref="I221:I225"/>
    <mergeCell ref="J221:J225"/>
    <mergeCell ref="K221:K225"/>
    <mergeCell ref="H226:L226"/>
    <mergeCell ref="P228:P231"/>
    <mergeCell ref="Q228:Q231"/>
    <mergeCell ref="R228:R231"/>
    <mergeCell ref="S228:S231"/>
    <mergeCell ref="T228:T231"/>
    <mergeCell ref="U228:U231"/>
    <mergeCell ref="B227:L227"/>
    <mergeCell ref="B228:B236"/>
    <mergeCell ref="C228:C236"/>
    <mergeCell ref="D228:D231"/>
    <mergeCell ref="E228:G231"/>
    <mergeCell ref="H228:H230"/>
    <mergeCell ref="I228:I230"/>
    <mergeCell ref="J228:J230"/>
    <mergeCell ref="K228:K230"/>
    <mergeCell ref="H231:L231"/>
    <mergeCell ref="P232:P236"/>
    <mergeCell ref="Q232:Q236"/>
    <mergeCell ref="R232:R236"/>
    <mergeCell ref="S232:S236"/>
    <mergeCell ref="T232:T236"/>
    <mergeCell ref="U232:U236"/>
    <mergeCell ref="D232:D236"/>
    <mergeCell ref="E232:G236"/>
    <mergeCell ref="H232:H235"/>
    <mergeCell ref="I232:I235"/>
    <mergeCell ref="J232:J235"/>
    <mergeCell ref="K232:K235"/>
    <mergeCell ref="H236:L236"/>
    <mergeCell ref="B237:L237"/>
    <mergeCell ref="N28:O34"/>
    <mergeCell ref="N24:O26"/>
    <mergeCell ref="N16:O22"/>
    <mergeCell ref="N10:O14"/>
    <mergeCell ref="N5:O8"/>
    <mergeCell ref="N54:O60"/>
    <mergeCell ref="N89:O91"/>
    <mergeCell ref="N190:O194"/>
    <mergeCell ref="N181:O188"/>
    <mergeCell ref="B196:L196"/>
    <mergeCell ref="H199:L199"/>
    <mergeCell ref="H181:H188"/>
    <mergeCell ref="I181:I188"/>
    <mergeCell ref="J181:J188"/>
    <mergeCell ref="K181:K188"/>
    <mergeCell ref="B127:L127"/>
    <mergeCell ref="D124:D126"/>
    <mergeCell ref="E124:G126"/>
    <mergeCell ref="H53:L53"/>
    <mergeCell ref="I54:I60"/>
    <mergeCell ref="J54:J60"/>
    <mergeCell ref="K54:K60"/>
    <mergeCell ref="H47:L47"/>
  </mergeCells>
  <phoneticPr fontId="33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3" manualBreakCount="3">
    <brk id="81" max="20" man="1"/>
    <brk id="88" max="20" man="1"/>
    <brk id="15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2022-06-17T00:41:03Z</dcterms:modified>
</cp:coreProperties>
</file>