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년 하반기 대기배출부과금\"/>
    </mc:Choice>
  </mc:AlternateContent>
  <bookViews>
    <workbookView xWindow="0" yWindow="0" windowWidth="17835" windowHeight="12225"/>
  </bookViews>
  <sheets>
    <sheet name="2.산출내역서(1면)" sheetId="17" r:id="rId1"/>
    <sheet name="2-1 황산화물1" sheetId="2" r:id="rId2"/>
    <sheet name="2-2 황산화물2" sheetId="1" r:id="rId3"/>
    <sheet name="2-3 먼지 1" sheetId="23" r:id="rId4"/>
    <sheet name="2-4먼지 2" sheetId="16" r:id="rId5"/>
    <sheet name="2-5 질소산화물 1" sheetId="22" r:id="rId6"/>
    <sheet name="2-6 질소산화물 2" sheetId="21" r:id="rId7"/>
    <sheet name="3.연료사용확인서" sheetId="20" r:id="rId8"/>
    <sheet name="4.조업일수확인서" sheetId="19" r:id="rId9"/>
    <sheet name="5.자가측정내역확인서" sheetId="18" r:id="rId10"/>
  </sheets>
  <definedNames>
    <definedName name="_xlnm.Print_Area" localSheetId="0">'2.산출내역서(1면)'!$A$1:$H$38</definedName>
    <definedName name="_xlnm.Print_Area" localSheetId="2">'2-2 황산화물2'!$A$1:$J$36</definedName>
    <definedName name="_xlnm.Print_Area" localSheetId="4">'2-4먼지 2'!$A$1:$J$36</definedName>
    <definedName name="_xlnm.Print_Area" localSheetId="6">'2-6 질소산화물 2'!$A$1:$J$36</definedName>
    <definedName name="_xlnm.Print_Area" localSheetId="9">'5.자가측정내역확인서'!$A$1:$I$31</definedName>
  </definedNames>
  <calcPr calcId="162913"/>
</workbook>
</file>

<file path=xl/calcChain.xml><?xml version="1.0" encoding="utf-8"?>
<calcChain xmlns="http://schemas.openxmlformats.org/spreadsheetml/2006/main">
  <c r="F30" i="17" l="1"/>
  <c r="F29" i="17"/>
  <c r="H30" i="16" l="1"/>
  <c r="H30" i="21"/>
  <c r="L29" i="21" l="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31" i="21" s="1"/>
  <c r="L31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30" i="16" s="1"/>
  <c r="G30" i="16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21" l="1"/>
  <c r="G30" i="21" s="1"/>
  <c r="D36" i="19"/>
  <c r="F14" i="23" l="1"/>
  <c r="F13" i="23"/>
  <c r="F12" i="23"/>
  <c r="F11" i="23"/>
  <c r="F10" i="23"/>
  <c r="F9" i="23"/>
  <c r="F8" i="23"/>
  <c r="F7" i="23"/>
  <c r="F6" i="23"/>
  <c r="F5" i="23"/>
  <c r="F4" i="23"/>
  <c r="F3" i="23"/>
  <c r="F4" i="22" l="1"/>
  <c r="F5" i="22"/>
  <c r="F6" i="22"/>
  <c r="F7" i="22"/>
  <c r="F8" i="22"/>
  <c r="F9" i="22"/>
  <c r="F10" i="22"/>
  <c r="F11" i="22"/>
  <c r="F12" i="22"/>
  <c r="F13" i="22"/>
  <c r="F14" i="22"/>
  <c r="F3" i="22"/>
  <c r="G7" i="21" l="1"/>
  <c r="H7" i="21"/>
  <c r="G8" i="21"/>
  <c r="H8" i="21"/>
  <c r="G9" i="21"/>
  <c r="H9" i="21" s="1"/>
  <c r="G10" i="21"/>
  <c r="H10" i="21"/>
  <c r="G11" i="21"/>
  <c r="H11" i="21"/>
  <c r="G12" i="21"/>
  <c r="H12" i="21" s="1"/>
  <c r="G13" i="21"/>
  <c r="H13" i="21"/>
  <c r="G14" i="21"/>
  <c r="H14" i="21"/>
  <c r="G15" i="21"/>
  <c r="H15" i="21" s="1"/>
  <c r="G16" i="21"/>
  <c r="H16" i="21"/>
  <c r="G17" i="21"/>
  <c r="H17" i="21"/>
  <c r="G18" i="21"/>
  <c r="H18" i="21" s="1"/>
  <c r="G19" i="21"/>
  <c r="H19" i="21"/>
  <c r="G20" i="21"/>
  <c r="H20" i="21"/>
  <c r="G21" i="21"/>
  <c r="H21" i="21" s="1"/>
  <c r="G22" i="21"/>
  <c r="H22" i="21"/>
  <c r="G23" i="21"/>
  <c r="H23" i="21"/>
  <c r="G24" i="21"/>
  <c r="H24" i="21" s="1"/>
  <c r="G25" i="21"/>
  <c r="H25" i="21"/>
  <c r="G26" i="21"/>
  <c r="H26" i="21"/>
  <c r="G27" i="21"/>
  <c r="H27" i="21" s="1"/>
  <c r="G28" i="21"/>
  <c r="H28" i="21"/>
  <c r="G29" i="21"/>
  <c r="H29" i="21"/>
  <c r="H6" i="21"/>
  <c r="G6" i="21"/>
  <c r="G7" i="1"/>
  <c r="G8" i="1"/>
  <c r="L8" i="1" s="1"/>
  <c r="G9" i="1"/>
  <c r="H9" i="1" s="1"/>
  <c r="G10" i="1"/>
  <c r="H10" i="1"/>
  <c r="G11" i="1"/>
  <c r="H11" i="1"/>
  <c r="G12" i="1"/>
  <c r="H12" i="1" s="1"/>
  <c r="G13" i="1"/>
  <c r="H13" i="1"/>
  <c r="G14" i="1"/>
  <c r="H14" i="1"/>
  <c r="G15" i="1"/>
  <c r="H15" i="1" s="1"/>
  <c r="G16" i="1"/>
  <c r="H16" i="1"/>
  <c r="G17" i="1"/>
  <c r="H17" i="1"/>
  <c r="G18" i="1"/>
  <c r="H18" i="1" s="1"/>
  <c r="G19" i="1"/>
  <c r="H19" i="1"/>
  <c r="G20" i="1"/>
  <c r="H20" i="1"/>
  <c r="G21" i="1"/>
  <c r="H21" i="1" s="1"/>
  <c r="G22" i="1"/>
  <c r="H22" i="1"/>
  <c r="G23" i="1"/>
  <c r="H23" i="1"/>
  <c r="G24" i="1"/>
  <c r="H24" i="1" s="1"/>
  <c r="G25" i="1"/>
  <c r="H25" i="1"/>
  <c r="G26" i="1"/>
  <c r="H26" i="1"/>
  <c r="G27" i="1"/>
  <c r="H27" i="1" s="1"/>
  <c r="G28" i="1"/>
  <c r="H28" i="1"/>
  <c r="G29" i="1"/>
  <c r="H29" i="1"/>
  <c r="G6" i="1"/>
  <c r="H6" i="1" s="1"/>
  <c r="G4" i="2"/>
  <c r="G5" i="2"/>
  <c r="G6" i="2"/>
  <c r="G7" i="2"/>
  <c r="G8" i="2"/>
  <c r="G9" i="2"/>
  <c r="G10" i="2"/>
  <c r="G11" i="2"/>
  <c r="G12" i="2"/>
  <c r="G13" i="2"/>
  <c r="G14" i="2"/>
  <c r="G3" i="2"/>
  <c r="G7" i="16"/>
  <c r="H7" i="16" s="1"/>
  <c r="G8" i="16"/>
  <c r="H8" i="16"/>
  <c r="G9" i="16"/>
  <c r="H9" i="16"/>
  <c r="G10" i="16"/>
  <c r="H10" i="16" s="1"/>
  <c r="G11" i="16"/>
  <c r="H11" i="16"/>
  <c r="G12" i="16"/>
  <c r="H12" i="16"/>
  <c r="G13" i="16"/>
  <c r="H13" i="16" s="1"/>
  <c r="G14" i="16"/>
  <c r="H14" i="16"/>
  <c r="G15" i="16"/>
  <c r="H15" i="16"/>
  <c r="G16" i="16"/>
  <c r="H16" i="16" s="1"/>
  <c r="G17" i="16"/>
  <c r="H17" i="16"/>
  <c r="G18" i="16"/>
  <c r="H18" i="16"/>
  <c r="G19" i="16"/>
  <c r="H19" i="16" s="1"/>
  <c r="G20" i="16"/>
  <c r="H20" i="16"/>
  <c r="G21" i="16"/>
  <c r="H21" i="16"/>
  <c r="G22" i="16"/>
  <c r="H22" i="16" s="1"/>
  <c r="G23" i="16"/>
  <c r="H23" i="16"/>
  <c r="G24" i="16"/>
  <c r="H24" i="16"/>
  <c r="G25" i="16"/>
  <c r="H25" i="16" s="1"/>
  <c r="G26" i="16"/>
  <c r="H26" i="16"/>
  <c r="G27" i="16"/>
  <c r="H27" i="16"/>
  <c r="G28" i="16"/>
  <c r="H28" i="16" s="1"/>
  <c r="G29" i="16"/>
  <c r="H29" i="16"/>
  <c r="G6" i="16"/>
  <c r="L7" i="1" l="1"/>
  <c r="H7" i="1"/>
  <c r="H8" i="1"/>
  <c r="L6" i="1"/>
  <c r="L30" i="1" s="1"/>
  <c r="F22" i="17"/>
  <c r="F21" i="17"/>
  <c r="F14" i="17"/>
  <c r="F13" i="17"/>
  <c r="F20" i="17"/>
  <c r="I33" i="21"/>
  <c r="F30" i="21"/>
  <c r="E30" i="21"/>
  <c r="D30" i="21"/>
  <c r="C34" i="21" s="1"/>
  <c r="H34" i="21" s="1"/>
  <c r="L31" i="1" l="1"/>
  <c r="G30" i="1" s="1"/>
  <c r="C35" i="21"/>
  <c r="J6" i="21" s="1"/>
  <c r="H36" i="19"/>
  <c r="G33" i="16" l="1"/>
  <c r="H33" i="16" s="1"/>
  <c r="I33" i="16"/>
  <c r="H6" i="16"/>
  <c r="F30" i="16"/>
  <c r="E30" i="16"/>
  <c r="D30" i="16"/>
  <c r="C34" i="16" s="1"/>
  <c r="H34" i="16" s="1"/>
  <c r="I33" i="1"/>
  <c r="E30" i="1"/>
  <c r="F30" i="1"/>
  <c r="D30" i="1"/>
  <c r="H30" i="1" s="1"/>
  <c r="G21" i="17"/>
  <c r="G13" i="17"/>
  <c r="G12" i="17"/>
  <c r="C34" i="1" l="1"/>
  <c r="H34" i="1" s="1"/>
  <c r="C35" i="1"/>
  <c r="J6" i="1" s="1"/>
  <c r="G22" i="17"/>
  <c r="G20" i="17"/>
  <c r="C35" i="16"/>
  <c r="J6" i="16" s="1"/>
  <c r="G14" i="17"/>
  <c r="G29" i="17" l="1"/>
  <c r="G28" i="17"/>
  <c r="G30" i="17" l="1"/>
</calcChain>
</file>

<file path=xl/comments1.xml><?xml version="1.0" encoding="utf-8"?>
<comments xmlns="http://schemas.openxmlformats.org/spreadsheetml/2006/main">
  <authors>
    <author>강해옥</author>
  </authors>
  <commentList>
    <comment ref="D5" authorId="0" shapeId="0">
      <text>
        <r>
          <rPr>
            <sz val="9"/>
            <color indexed="81"/>
            <rFont val="굴림"/>
            <family val="3"/>
            <charset val="129"/>
          </rPr>
          <t xml:space="preserve">반드시 기재, </t>
        </r>
        <r>
          <rPr>
            <b/>
            <sz val="9"/>
            <color indexed="81"/>
            <rFont val="굴림"/>
            <family val="3"/>
            <charset val="129"/>
          </rPr>
          <t>누락하지 마세요!</t>
        </r>
        <r>
          <rPr>
            <sz val="9"/>
            <color indexed="81"/>
            <rFont val="굴림"/>
            <family val="3"/>
            <charset val="129"/>
          </rPr>
          <t xml:space="preserve">
(법인번호 및 사업자등록번호 반드시 기재)</t>
        </r>
      </text>
    </comment>
    <comment ref="G12" authorId="0" shapeId="0">
      <text>
        <r>
          <rPr>
            <b/>
            <sz val="10"/>
            <color indexed="81"/>
            <rFont val="굴림"/>
            <family val="3"/>
            <charset val="129"/>
          </rPr>
          <t>황색셀 자동계산
(입력 금지)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굴림"/>
            <family val="3"/>
            <charset val="129"/>
          </rPr>
          <t>단위 주의</t>
        </r>
      </text>
    </comment>
    <comment ref="G3" authorId="0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자동계산
</t>
        </r>
      </text>
    </comment>
  </commentList>
</comments>
</file>

<file path=xl/comments3.xml><?xml version="1.0" encoding="utf-8"?>
<comments xmlns="http://schemas.openxmlformats.org/spreadsheetml/2006/main">
  <authors>
    <author>강해옥</author>
    <author>user</author>
  </authors>
  <commentList>
    <comment ref="G4" authorId="0" shapeId="0">
      <text>
        <r>
          <rPr>
            <sz val="9"/>
            <color indexed="81"/>
            <rFont val="굴림"/>
            <family val="3"/>
            <charset val="129"/>
          </rPr>
          <t>유량(㎥/hr)×일일평균조업시간</t>
        </r>
      </text>
    </comment>
    <comment ref="D5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배출허용기준 입력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G6" authorId="1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굴림"/>
            <family val="3"/>
            <charset val="129"/>
          </rPr>
          <t>단위 주의</t>
        </r>
      </text>
    </comment>
    <comment ref="F3" authorId="0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자동계산
</t>
        </r>
      </text>
    </comment>
  </commentList>
</comments>
</file>

<file path=xl/comments5.xml><?xml version="1.0" encoding="utf-8"?>
<comments xmlns="http://schemas.openxmlformats.org/spreadsheetml/2006/main">
  <authors>
    <author>강해옥</author>
    <author>user</author>
  </authors>
  <commentList>
    <comment ref="D5" authorId="0" shapeId="0">
      <text>
        <r>
          <rPr>
            <b/>
            <sz val="9"/>
            <color indexed="81"/>
            <rFont val="굴림"/>
            <family val="3"/>
            <charset val="129"/>
          </rPr>
          <t>배출허용기준치를 
입력할 것(셀에 1회만 입력)</t>
        </r>
      </text>
    </comment>
    <comment ref="G6" authorId="1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  <comment ref="G33" authorId="1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굴림"/>
            <family val="3"/>
            <charset val="129"/>
          </rPr>
          <t>단위 주의</t>
        </r>
      </text>
    </comment>
    <comment ref="F3" authorId="0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자동계산
</t>
        </r>
      </text>
    </comment>
  </commentList>
</comments>
</file>

<file path=xl/comments7.xml><?xml version="1.0" encoding="utf-8"?>
<comments xmlns="http://schemas.openxmlformats.org/spreadsheetml/2006/main">
  <authors>
    <author>강해옥</author>
    <author>user</author>
  </authors>
  <commentList>
    <comment ref="G4" authorId="0" shapeId="0">
      <text>
        <r>
          <rPr>
            <sz val="9"/>
            <color indexed="81"/>
            <rFont val="굴림"/>
            <family val="3"/>
            <charset val="129"/>
          </rPr>
          <t>유량(㎥/hr)×일일평균조업시간</t>
        </r>
      </text>
    </comment>
    <comment ref="D5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배출허용기준 입력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G6" authorId="1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</commentList>
</comments>
</file>

<file path=xl/comments8.xml><?xml version="1.0" encoding="utf-8"?>
<comments xmlns="http://schemas.openxmlformats.org/spreadsheetml/2006/main">
  <authors>
    <author>강해옥</author>
  </authors>
  <commentList>
    <comment ref="B4" authorId="0" shapeId="0">
      <text>
        <r>
          <rPr>
            <sz val="9"/>
            <color indexed="81"/>
            <rFont val="굴림"/>
            <family val="3"/>
            <charset val="129"/>
          </rPr>
          <t>소수점이하 한자리까지만 입력하세요</t>
        </r>
      </text>
    </comment>
    <comment ref="H36" authorId="0" shapeId="0">
      <text>
        <r>
          <rPr>
            <b/>
            <sz val="9"/>
            <color indexed="81"/>
            <rFont val="굴림"/>
            <family val="3"/>
            <charset val="129"/>
          </rPr>
          <t>자동계산으로 입력금지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31" authorId="0" shapeId="0">
      <text>
        <r>
          <rPr>
            <b/>
            <sz val="11"/>
            <color indexed="81"/>
            <rFont val="돋움"/>
            <family val="3"/>
            <charset val="129"/>
          </rPr>
          <t>측정대행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회사명</t>
        </r>
        <r>
          <rPr>
            <b/>
            <sz val="11"/>
            <color indexed="81"/>
            <rFont val="Tahoma"/>
            <family val="2"/>
          </rPr>
          <t xml:space="preserve">,  </t>
        </r>
        <r>
          <rPr>
            <b/>
            <sz val="11"/>
            <color indexed="81"/>
            <rFont val="돋움"/>
            <family val="3"/>
            <charset val="129"/>
          </rPr>
          <t>회사직인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날인</t>
        </r>
      </text>
    </comment>
  </commentList>
</comments>
</file>

<file path=xl/sharedStrings.xml><?xml version="1.0" encoding="utf-8"?>
<sst xmlns="http://schemas.openxmlformats.org/spreadsheetml/2006/main" count="288" uniqueCount="153">
  <si>
    <t>배출구
번   호</t>
    <phoneticPr fontId="3" type="noConversion"/>
  </si>
  <si>
    <t>측정
일자</t>
    <phoneticPr fontId="3" type="noConversion"/>
  </si>
  <si>
    <t>평 균</t>
    <phoneticPr fontId="3" type="noConversion"/>
  </si>
  <si>
    <t>합 계</t>
    <phoneticPr fontId="3" type="noConversion"/>
  </si>
  <si>
    <t>배출구
번   호</t>
    <phoneticPr fontId="3" type="noConversion"/>
  </si>
  <si>
    <t>측정
일자</t>
    <phoneticPr fontId="3" type="noConversion"/>
  </si>
  <si>
    <t>유량
(㎥/hr)</t>
    <phoneticPr fontId="3" type="noConversion"/>
  </si>
  <si>
    <t>농도</t>
    <phoneticPr fontId="3" type="noConversion"/>
  </si>
  <si>
    <t>일일평균
조업시간</t>
    <phoneticPr fontId="3" type="noConversion"/>
  </si>
  <si>
    <r>
      <t xml:space="preserve">일 </t>
    </r>
    <r>
      <rPr>
        <sz val="11"/>
        <rFont val="돋움"/>
        <family val="3"/>
        <charset val="129"/>
      </rPr>
      <t xml:space="preserve">  </t>
    </r>
    <r>
      <rPr>
        <sz val="11"/>
        <rFont val="돋움"/>
        <family val="3"/>
        <charset val="129"/>
      </rPr>
      <t>일
배출량</t>
    </r>
    <phoneticPr fontId="3" type="noConversion"/>
  </si>
  <si>
    <r>
      <t>유량
(㎥</t>
    </r>
    <r>
      <rPr>
        <sz val="11"/>
        <rFont val="돋움"/>
        <family val="3"/>
        <charset val="129"/>
      </rPr>
      <t>/일)</t>
    </r>
    <phoneticPr fontId="3" type="noConversion"/>
  </si>
  <si>
    <r>
      <t>유량
(㎥/</t>
    </r>
    <r>
      <rPr>
        <sz val="11"/>
        <rFont val="돋움"/>
        <family val="3"/>
        <charset val="129"/>
      </rPr>
      <t>hr</t>
    </r>
    <r>
      <rPr>
        <sz val="11"/>
        <rFont val="돋움"/>
        <family val="3"/>
        <charset val="129"/>
      </rPr>
      <t>)</t>
    </r>
    <phoneticPr fontId="3" type="noConversion"/>
  </si>
  <si>
    <t>일일평균
조업시간</t>
    <phoneticPr fontId="3" type="noConversion"/>
  </si>
  <si>
    <t>자가
측정
결과에
의한
확정
배출량</t>
    <phoneticPr fontId="3" type="noConversion"/>
  </si>
  <si>
    <t>검사
결과에
의한
배출량</t>
    <phoneticPr fontId="3" type="noConversion"/>
  </si>
  <si>
    <t>조업
일수</t>
    <phoneticPr fontId="3" type="noConversion"/>
  </si>
  <si>
    <t>주요배출
시 설  명</t>
    <phoneticPr fontId="3" type="noConversion"/>
  </si>
  <si>
    <t>사   용
연료명</t>
    <phoneticPr fontId="3" type="noConversion"/>
  </si>
  <si>
    <t>배출계수</t>
    <phoneticPr fontId="3" type="noConversion"/>
  </si>
  <si>
    <t>조정된일일평균배출량</t>
    <phoneticPr fontId="3" type="noConversion"/>
  </si>
  <si>
    <t>사용연료량
(톤,㎘/반기)</t>
    <phoneticPr fontId="3" type="noConversion"/>
  </si>
  <si>
    <t>황함유량
(%)</t>
    <phoneticPr fontId="3" type="noConversion"/>
  </si>
  <si>
    <t>연료종류별 사용량
(톤,㎘/반기)</t>
    <phoneticPr fontId="3" type="noConversion"/>
  </si>
  <si>
    <t xml:space="preserve"> ※ 계산과정의 소숫점 처리는 둘째자리에서 반올림하여 첫째자리 까지 계산</t>
    <phoneticPr fontId="3" type="noConversion"/>
  </si>
  <si>
    <t>조업
일수</t>
    <phoneticPr fontId="3" type="noConversion"/>
  </si>
  <si>
    <t>확   정
배출량</t>
    <phoneticPr fontId="3" type="noConversion"/>
  </si>
  <si>
    <t>[업소현황]</t>
    <phoneticPr fontId="3" type="noConversion"/>
  </si>
  <si>
    <t>배출구
번   호</t>
    <phoneticPr fontId="3" type="noConversion"/>
  </si>
  <si>
    <t>확정배출량</t>
    <phoneticPr fontId="3" type="noConversion"/>
  </si>
  <si>
    <t>㎏당부과금액</t>
    <phoneticPr fontId="3" type="noConversion"/>
  </si>
  <si>
    <t>지역별부과계수</t>
    <phoneticPr fontId="3" type="noConversion"/>
  </si>
  <si>
    <t>농도별부과계수</t>
    <phoneticPr fontId="3" type="noConversion"/>
  </si>
  <si>
    <t>연도별부과금산정계수</t>
    <phoneticPr fontId="3" type="noConversion"/>
  </si>
  <si>
    <t>기본부과금</t>
    <phoneticPr fontId="3" type="noConversion"/>
  </si>
  <si>
    <t>비고</t>
    <phoneticPr fontId="3" type="noConversion"/>
  </si>
  <si>
    <t>연도별부과금산정지수</t>
    <phoneticPr fontId="3" type="noConversion"/>
  </si>
  <si>
    <t>비  고</t>
    <phoneticPr fontId="3" type="noConversion"/>
  </si>
  <si>
    <t>소  계 :</t>
    <phoneticPr fontId="3" type="noConversion"/>
  </si>
  <si>
    <t xml:space="preserve"> </t>
    <phoneticPr fontId="3" type="noConversion"/>
  </si>
  <si>
    <t xml:space="preserve">합  계 : </t>
    <phoneticPr fontId="3" type="noConversion"/>
  </si>
  <si>
    <t xml:space="preserve"> ※ 배출구별로 각각 작성하여 주시기 바랍니다.</t>
    <phoneticPr fontId="3" type="noConversion"/>
  </si>
  <si>
    <t>조정된 평균농도</t>
    <phoneticPr fontId="3" type="noConversion"/>
  </si>
  <si>
    <t>농도</t>
    <phoneticPr fontId="3" type="noConversion"/>
  </si>
  <si>
    <t>배출허용기준 백분율</t>
    <phoneticPr fontId="3" type="noConversion"/>
  </si>
  <si>
    <t xml:space="preserve">소  계 : </t>
    <phoneticPr fontId="3" type="noConversion"/>
  </si>
  <si>
    <t>자가
측정
결과에
의한
확정
배출량</t>
    <phoneticPr fontId="3" type="noConversion"/>
  </si>
  <si>
    <t>측정
일자</t>
    <phoneticPr fontId="3" type="noConversion"/>
  </si>
  <si>
    <t>농도</t>
    <phoneticPr fontId="3" type="noConversion"/>
  </si>
  <si>
    <r>
      <t>유량
(㎥/</t>
    </r>
    <r>
      <rPr>
        <sz val="11"/>
        <rFont val="돋움"/>
        <family val="3"/>
        <charset val="129"/>
      </rPr>
      <t>hr</t>
    </r>
    <r>
      <rPr>
        <sz val="11"/>
        <rFont val="돋움"/>
        <family val="3"/>
        <charset val="129"/>
      </rPr>
      <t>)</t>
    </r>
    <phoneticPr fontId="3" type="noConversion"/>
  </si>
  <si>
    <t>일일평균
조업시간</t>
    <phoneticPr fontId="3" type="noConversion"/>
  </si>
  <si>
    <r>
      <t>유량
(㎥</t>
    </r>
    <r>
      <rPr>
        <sz val="11"/>
        <rFont val="돋움"/>
        <family val="3"/>
        <charset val="129"/>
      </rPr>
      <t>/일)</t>
    </r>
    <phoneticPr fontId="3" type="noConversion"/>
  </si>
  <si>
    <r>
      <t xml:space="preserve">일 </t>
    </r>
    <r>
      <rPr>
        <sz val="11"/>
        <rFont val="돋움"/>
        <family val="3"/>
        <charset val="129"/>
      </rPr>
      <t xml:space="preserve">  </t>
    </r>
    <r>
      <rPr>
        <sz val="11"/>
        <rFont val="돋움"/>
        <family val="3"/>
        <charset val="129"/>
      </rPr>
      <t>일
배출량</t>
    </r>
    <phoneticPr fontId="3" type="noConversion"/>
  </si>
  <si>
    <t>조업
일수</t>
    <phoneticPr fontId="3" type="noConversion"/>
  </si>
  <si>
    <t>확   정
배출량</t>
    <phoneticPr fontId="3" type="noConversion"/>
  </si>
  <si>
    <t>평 균</t>
    <phoneticPr fontId="3" type="noConversion"/>
  </si>
  <si>
    <t>합 계</t>
    <phoneticPr fontId="3" type="noConversion"/>
  </si>
  <si>
    <t>검사
결과에
의한
배출량</t>
    <phoneticPr fontId="3" type="noConversion"/>
  </si>
  <si>
    <t>유량
(㎥/hr)</t>
    <phoneticPr fontId="3" type="noConversion"/>
  </si>
  <si>
    <t>조정된 평균농도</t>
    <phoneticPr fontId="3" type="noConversion"/>
  </si>
  <si>
    <t>배출허용기준 백분율</t>
    <phoneticPr fontId="3" type="noConversion"/>
  </si>
  <si>
    <t>조정된일일평균배출량</t>
    <phoneticPr fontId="3" type="noConversion"/>
  </si>
  <si>
    <t xml:space="preserve"> ※ 배출구별로 각각 작성하여 주시기 바랍니다.</t>
    <phoneticPr fontId="3" type="noConversion"/>
  </si>
  <si>
    <t xml:space="preserve">ㅇ 업소명 : </t>
    <phoneticPr fontId="3" type="noConversion"/>
  </si>
  <si>
    <t xml:space="preserve">ㅇ 대표자 : </t>
    <phoneticPr fontId="3" type="noConversion"/>
  </si>
  <si>
    <t xml:space="preserve">ㅇ 소재지 : </t>
    <phoneticPr fontId="3" type="noConversion"/>
  </si>
  <si>
    <t xml:space="preserve">ㅇ 종   별 : </t>
    <phoneticPr fontId="3" type="noConversion"/>
  </si>
  <si>
    <t>ㅇ 지   역 :</t>
    <phoneticPr fontId="3" type="noConversion"/>
  </si>
  <si>
    <t>\</t>
    <phoneticPr fontId="3" type="noConversion"/>
  </si>
  <si>
    <t>기본부과금산출내역서</t>
    <phoneticPr fontId="3" type="noConversion"/>
  </si>
  <si>
    <t>확정배출량
(㎏/반기)</t>
    <phoneticPr fontId="3" type="noConversion"/>
  </si>
  <si>
    <r>
      <t xml:space="preserve">2. 제1호외의 황산화물 확정배출량
</t>
    </r>
    <r>
      <rPr>
        <sz val="12"/>
        <rFont val="돋움"/>
        <family val="3"/>
        <charset val="129"/>
      </rPr>
      <t>(확정배출량 = 조정된일일평균배출량 × 조업일수 )</t>
    </r>
    <phoneticPr fontId="3" type="noConversion"/>
  </si>
  <si>
    <t>일   일
배출량</t>
    <phoneticPr fontId="3" type="noConversion"/>
  </si>
  <si>
    <t xml:space="preserve">1. 배출계수를 이용하는 황산화물의 확정배출량(황산화물제거시설 미설치 시설)
</t>
    <phoneticPr fontId="3" type="noConversion"/>
  </si>
  <si>
    <r>
      <t>일일유량
(㎥</t>
    </r>
    <r>
      <rPr>
        <sz val="11"/>
        <rFont val="돋움"/>
        <family val="3"/>
        <charset val="129"/>
      </rPr>
      <t>/일)</t>
    </r>
    <phoneticPr fontId="3" type="noConversion"/>
  </si>
  <si>
    <t xml:space="preserve">ㅇ 주민등록번호 : </t>
    <phoneticPr fontId="3" type="noConversion"/>
  </si>
  <si>
    <t xml:space="preserve">ㅇ 법인등록번호 : </t>
    <phoneticPr fontId="3" type="noConversion"/>
  </si>
  <si>
    <r>
      <t>(일일배출량(kg/일) : 측정농도(mg/㎥)× 일일유량(㎥/일)×10</t>
    </r>
    <r>
      <rPr>
        <b/>
        <vertAlign val="superscript"/>
        <sz val="10"/>
        <rFont val="돋움"/>
        <family val="3"/>
        <charset val="129"/>
      </rPr>
      <t>-6</t>
    </r>
    <r>
      <rPr>
        <b/>
        <sz val="10"/>
        <rFont val="돋움"/>
        <family val="3"/>
        <charset val="129"/>
      </rPr>
      <t xml:space="preserve"> )</t>
    </r>
    <phoneticPr fontId="3" type="noConversion"/>
  </si>
  <si>
    <t>허용기준</t>
    <phoneticPr fontId="3" type="noConversion"/>
  </si>
  <si>
    <t>* 칸은 필요한 회수 만큼 삭제 및 삽입하여 사용바람</t>
    <phoneticPr fontId="3" type="noConversion"/>
  </si>
  <si>
    <t>측정의뢰자</t>
    <phoneticPr fontId="3" type="noConversion"/>
  </si>
  <si>
    <t>측정대행자</t>
    <phoneticPr fontId="3" type="noConversion"/>
  </si>
  <si>
    <t>※ 측정대행업체 서식이 예시와 다른 경우, 예시의 항목이 포함되어야함.</t>
    <phoneticPr fontId="3" type="noConversion"/>
  </si>
  <si>
    <t>업소명</t>
    <phoneticPr fontId="3" type="noConversion"/>
  </si>
  <si>
    <t>※ 측정내역은 굴뚝별로 일자별로 작성하여야 함</t>
    <phoneticPr fontId="3" type="noConversion"/>
  </si>
  <si>
    <t>소재지</t>
    <phoneticPr fontId="3" type="noConversion"/>
  </si>
  <si>
    <t>대표자</t>
    <phoneticPr fontId="3" type="noConversion"/>
  </si>
  <si>
    <t>법인(사업자)
등록번호</t>
    <phoneticPr fontId="3" type="noConversion"/>
  </si>
  <si>
    <t>전화번호</t>
    <phoneticPr fontId="3" type="noConversion"/>
  </si>
  <si>
    <t>굴뚝
번호</t>
    <phoneticPr fontId="3" type="noConversion"/>
  </si>
  <si>
    <t>채취일시</t>
    <phoneticPr fontId="3" type="noConversion"/>
  </si>
  <si>
    <t>배출시설명</t>
    <phoneticPr fontId="3" type="noConversion"/>
  </si>
  <si>
    <t>방지시설명</t>
    <phoneticPr fontId="3" type="noConversion"/>
  </si>
  <si>
    <t>유량
(S㎥/hr)</t>
    <phoneticPr fontId="3" type="noConversion"/>
  </si>
  <si>
    <t>먼지
(mg/S㎥)</t>
    <phoneticPr fontId="3" type="noConversion"/>
  </si>
  <si>
    <t>Sox(ppm)</t>
    <phoneticPr fontId="3" type="noConversion"/>
  </si>
  <si>
    <t>기준</t>
    <phoneticPr fontId="3" type="noConversion"/>
  </si>
  <si>
    <t>농도</t>
    <phoneticPr fontId="3" type="noConversion"/>
  </si>
  <si>
    <t>(작성예)</t>
    <phoneticPr fontId="3" type="noConversion"/>
  </si>
  <si>
    <t>보일러
(150톤/일)</t>
    <phoneticPr fontId="3" type="noConversion"/>
  </si>
  <si>
    <t>상기와 같이 검사결과에 의하여 사실대로 기록합니다.</t>
    <phoneticPr fontId="3" type="noConversion"/>
  </si>
  <si>
    <t>조 업 일 수 확 인 서</t>
  </si>
  <si>
    <t>일자</t>
  </si>
  <si>
    <t>총조업일수</t>
  </si>
  <si>
    <t>일일평균조업시간</t>
  </si>
  <si>
    <t xml:space="preserve"> ○ 사업장명 : </t>
    <phoneticPr fontId="3" type="noConversion"/>
  </si>
  <si>
    <t>조업
시간</t>
    <phoneticPr fontId="3" type="noConversion"/>
  </si>
  <si>
    <t>[확인자]   대표자 :         (인)</t>
    <phoneticPr fontId="3" type="noConversion"/>
  </si>
  <si>
    <t xml:space="preserve">ㅇ 사업자등록번호 : </t>
    <phoneticPr fontId="3" type="noConversion"/>
  </si>
  <si>
    <t>예시)24</t>
    <phoneticPr fontId="3" type="noConversion"/>
  </si>
  <si>
    <t>연 료 사 용 확 인 서</t>
  </si>
  <si>
    <t xml:space="preserve">  </t>
  </si>
  <si>
    <r>
      <t xml:space="preserve">□ 업 소 명 </t>
    </r>
    <r>
      <rPr>
        <sz val="13"/>
        <color indexed="8"/>
        <rFont val="굴림체"/>
        <family val="3"/>
        <charset val="129"/>
      </rPr>
      <t>:</t>
    </r>
  </si>
  <si>
    <r>
      <t xml:space="preserve">□ 소 재 지 </t>
    </r>
    <r>
      <rPr>
        <sz val="13"/>
        <color indexed="8"/>
        <rFont val="굴림체"/>
        <family val="3"/>
        <charset val="129"/>
      </rPr>
      <t>:</t>
    </r>
  </si>
  <si>
    <t>연 료 명</t>
  </si>
  <si>
    <r>
      <t>(</t>
    </r>
    <r>
      <rPr>
        <sz val="13"/>
        <color indexed="8"/>
        <rFont val="돋움"/>
        <family val="3"/>
        <charset val="129"/>
      </rPr>
      <t>황함유량</t>
    </r>
    <r>
      <rPr>
        <sz val="13"/>
        <color indexed="8"/>
        <rFont val="굴림체"/>
        <family val="3"/>
        <charset val="129"/>
      </rPr>
      <t>%)</t>
    </r>
  </si>
  <si>
    <r>
      <t>사용량</t>
    </r>
    <r>
      <rPr>
        <sz val="13"/>
        <color indexed="8"/>
        <rFont val="굴림체"/>
        <family val="3"/>
        <charset val="129"/>
      </rPr>
      <t>(</t>
    </r>
    <r>
      <rPr>
        <sz val="13"/>
        <color indexed="8"/>
        <rFont val="돋움"/>
        <family val="3"/>
        <charset val="129"/>
      </rPr>
      <t>㎘</t>
    </r>
    <r>
      <rPr>
        <sz val="13"/>
        <color indexed="8"/>
        <rFont val="굴림체"/>
        <family val="3"/>
        <charset val="129"/>
      </rPr>
      <t>)</t>
    </r>
  </si>
  <si>
    <t>사용기간</t>
  </si>
  <si>
    <t>배출시설명</t>
  </si>
  <si>
    <t>방지시설명</t>
  </si>
  <si>
    <t>계</t>
  </si>
  <si>
    <r>
      <t>경 상 북 도 지 사</t>
    </r>
    <r>
      <rPr>
        <sz val="13"/>
        <color indexed="8"/>
        <rFont val="한양신명조"/>
        <family val="3"/>
        <charset val="129"/>
      </rPr>
      <t xml:space="preserve"> </t>
    </r>
    <r>
      <rPr>
        <sz val="13"/>
        <color indexed="8"/>
        <rFont val="돋움"/>
        <family val="3"/>
        <charset val="129"/>
      </rPr>
      <t>귀하</t>
    </r>
  </si>
  <si>
    <r>
      <t>[</t>
    </r>
    <r>
      <rPr>
        <sz val="13"/>
        <color indexed="8"/>
        <rFont val="돋움"/>
        <family val="3"/>
        <charset val="129"/>
      </rPr>
      <t>확 인 자</t>
    </r>
    <r>
      <rPr>
        <sz val="13"/>
        <color indexed="8"/>
        <rFont val="한양신명조"/>
        <family val="3"/>
        <charset val="129"/>
      </rPr>
      <t xml:space="preserve">] </t>
    </r>
    <r>
      <rPr>
        <sz val="13"/>
        <color indexed="8"/>
        <rFont val="돋움"/>
        <family val="3"/>
        <charset val="129"/>
      </rPr>
      <t xml:space="preserve">대 표 자 </t>
    </r>
    <r>
      <rPr>
        <sz val="13"/>
        <color indexed="8"/>
        <rFont val="한양신명조"/>
        <family val="3"/>
        <charset val="129"/>
      </rPr>
      <t>:           (인)</t>
    </r>
    <phoneticPr fontId="3" type="noConversion"/>
  </si>
  <si>
    <r>
      <rPr>
        <sz val="13"/>
        <color indexed="8"/>
        <rFont val="한양신명조"/>
        <family val="3"/>
        <charset val="129"/>
      </rPr>
      <t xml:space="preserve">       </t>
    </r>
    <r>
      <rPr>
        <sz val="13"/>
        <color indexed="8"/>
        <rFont val="돋움"/>
        <family val="3"/>
        <charset val="129"/>
      </rPr>
      <t xml:space="preserve">환경관리인 </t>
    </r>
    <r>
      <rPr>
        <sz val="13"/>
        <color indexed="8"/>
        <rFont val="한양신명조"/>
        <family val="3"/>
        <charset val="129"/>
      </rPr>
      <t>:           (인)</t>
    </r>
    <phoneticPr fontId="3" type="noConversion"/>
  </si>
  <si>
    <r>
      <t xml:space="preserve">□ 대 표 자 </t>
    </r>
    <r>
      <rPr>
        <sz val="13"/>
        <rFont val="굴림체"/>
        <family val="3"/>
        <charset val="129"/>
      </rPr>
      <t>:         [</t>
    </r>
    <r>
      <rPr>
        <sz val="13"/>
        <rFont val="돋움"/>
        <family val="3"/>
        <charset val="129"/>
      </rPr>
      <t>법인</t>
    </r>
    <r>
      <rPr>
        <sz val="13"/>
        <rFont val="굴림체"/>
        <family val="3"/>
        <charset val="129"/>
      </rPr>
      <t>(</t>
    </r>
    <r>
      <rPr>
        <sz val="13"/>
        <rFont val="돋움"/>
        <family val="3"/>
        <charset val="129"/>
      </rPr>
      <t>주민․사업자</t>
    </r>
    <r>
      <rPr>
        <sz val="13"/>
        <rFont val="굴림체"/>
        <family val="3"/>
        <charset val="129"/>
      </rPr>
      <t>)</t>
    </r>
    <r>
      <rPr>
        <sz val="13"/>
        <rFont val="돋움"/>
        <family val="3"/>
        <charset val="129"/>
      </rPr>
      <t xml:space="preserve">등록번호 </t>
    </r>
    <r>
      <rPr>
        <sz val="13"/>
        <rFont val="굴림체"/>
        <family val="3"/>
        <charset val="129"/>
      </rPr>
      <t>:                  ]</t>
    </r>
    <phoneticPr fontId="3" type="noConversion"/>
  </si>
  <si>
    <r>
      <t>※ 황함유량 분석표 혹은 황함유량을 확인할 수 있는 서류 사본</t>
    </r>
    <r>
      <rPr>
        <sz val="13"/>
        <rFont val="굴림체"/>
        <family val="3"/>
        <charset val="129"/>
      </rPr>
      <t>(</t>
    </r>
    <r>
      <rPr>
        <sz val="13"/>
        <rFont val="돋움"/>
        <family val="3"/>
        <charset val="129"/>
      </rPr>
      <t>황함유량이</t>
    </r>
    <r>
      <rPr>
        <sz val="13"/>
        <rFont val="굴림체"/>
        <family val="3"/>
        <charset val="129"/>
      </rPr>
      <t xml:space="preserve"> </t>
    </r>
    <r>
      <rPr>
        <sz val="13"/>
        <rFont val="돋움"/>
        <family val="3"/>
        <charset val="129"/>
      </rPr>
      <t>표시된 
영수증</t>
    </r>
    <r>
      <rPr>
        <sz val="13"/>
        <rFont val="굴림체"/>
        <family val="3"/>
        <charset val="129"/>
      </rPr>
      <t>,</t>
    </r>
    <r>
      <rPr>
        <sz val="13"/>
        <rFont val="돋움"/>
        <family val="3"/>
        <charset val="129"/>
      </rPr>
      <t>계약서 등</t>
    </r>
    <r>
      <rPr>
        <sz val="13"/>
        <rFont val="굴림체"/>
        <family val="3"/>
        <charset val="129"/>
      </rPr>
      <t>)</t>
    </r>
    <r>
      <rPr>
        <sz val="13"/>
        <rFont val="돋움"/>
        <family val="3"/>
        <charset val="129"/>
      </rPr>
      <t>첨부</t>
    </r>
    <phoneticPr fontId="3" type="noConversion"/>
  </si>
  <si>
    <t> ○ 배출시설명 :            , 방지시설명 :             (굴뚝번호 : #    )</t>
    <phoneticPr fontId="3" type="noConversion"/>
  </si>
  <si>
    <t xml:space="preserve">ㅇ 인허가번호 : </t>
    <phoneticPr fontId="3" type="noConversion"/>
  </si>
  <si>
    <t>업소명, 대표자, 인허가번호는 인허가(신고)증 참고하여 기재할 것</t>
    <phoneticPr fontId="3" type="noConversion"/>
  </si>
  <si>
    <t>여과집진시설
(150㎥/hr)</t>
    <phoneticPr fontId="3" type="noConversion"/>
  </si>
  <si>
    <t>여과집진시설
(200㎥/hr)</t>
    <phoneticPr fontId="3" type="noConversion"/>
  </si>
  <si>
    <t>소각시설
(250kg/hr)</t>
    <phoneticPr fontId="3" type="noConversion"/>
  </si>
  <si>
    <t>자가측정내역 확인서</t>
    <phoneticPr fontId="3" type="noConversion"/>
  </si>
  <si>
    <t>OO환경   대표이사     홍길동    (인)</t>
    <phoneticPr fontId="3" type="noConversion"/>
  </si>
  <si>
    <r>
      <t>(일일배출량(kg/일) : 측정농도(ppm) × 일일유량(㎥/일) × 10</t>
    </r>
    <r>
      <rPr>
        <b/>
        <vertAlign val="superscript"/>
        <sz val="10"/>
        <rFont val="돋움"/>
        <family val="3"/>
        <charset val="129"/>
      </rPr>
      <t>-6</t>
    </r>
    <r>
      <rPr>
        <b/>
        <sz val="10"/>
        <rFont val="돋움"/>
        <family val="3"/>
        <charset val="129"/>
      </rPr>
      <t xml:space="preserve"> × 64 ÷ 22.4)</t>
    </r>
    <phoneticPr fontId="3" type="noConversion"/>
  </si>
  <si>
    <r>
      <t>(일일배출량(kg/일) : 측정농도(ppm) × 일일유량(㎥/일) × 10</t>
    </r>
    <r>
      <rPr>
        <b/>
        <vertAlign val="superscript"/>
        <sz val="10"/>
        <rFont val="돋움"/>
        <family val="3"/>
        <charset val="129"/>
      </rPr>
      <t>-6</t>
    </r>
    <r>
      <rPr>
        <b/>
        <sz val="10"/>
        <rFont val="돋움"/>
        <family val="3"/>
        <charset val="129"/>
      </rPr>
      <t xml:space="preserve"> × 46 ÷ 22.4)</t>
    </r>
    <phoneticPr fontId="3" type="noConversion"/>
  </si>
  <si>
    <r>
      <t xml:space="preserve">※ 총량관리 대상사업장은 각 항목별 기본부과금까지 계산하고 비고칸에 </t>
    </r>
    <r>
      <rPr>
        <b/>
        <sz val="11"/>
        <color rgb="FFFF0000"/>
        <rFont val="돋움"/>
        <family val="3"/>
        <charset val="129"/>
      </rPr>
      <t>총량관리</t>
    </r>
    <r>
      <rPr>
        <sz val="11"/>
        <rFont val="돋움"/>
        <family val="3"/>
        <charset val="129"/>
      </rPr>
      <t xml:space="preserve"> 대상임을 표시하여</t>
    </r>
    <phoneticPr fontId="3" type="noConversion"/>
  </si>
  <si>
    <t xml:space="preserve"> 총량관리 해당 항목은 소계, 합계  금액 면제하여 계산함. </t>
    <phoneticPr fontId="3" type="noConversion"/>
  </si>
  <si>
    <t>사용연료량
(톤,㎘/반기)</t>
    <phoneticPr fontId="3" type="noConversion"/>
  </si>
  <si>
    <t>배출계수
(비고 참조)</t>
    <phoneticPr fontId="3" type="noConversion"/>
  </si>
  <si>
    <t>사용연료량
(㎥, kg/반기)</t>
    <phoneticPr fontId="3" type="noConversion"/>
  </si>
  <si>
    <t>* 대기환경보전법 시행규칙 별표 10 
-배출시설의 시간당 대기오염물질 발생량 산정방법-
배출계수단위：유류(g/ℓ), 석탄(g/㎏)  액화천연가스(g/㎥), 액화석유가스(g/㎏)
환산계수：액화천연가스(1㎏=1.238㎥), 액화석유가스(1㎏=1.97ℓ=0.529㎥)
 반기별 연료 사용량 X  배출계수/1000 = 확정배출량</t>
    <phoneticPr fontId="3" type="noConversion"/>
  </si>
  <si>
    <t xml:space="preserve"> ※ 농도별 부과계수는 0.15 로 계산 </t>
    <phoneticPr fontId="3" type="noConversion"/>
  </si>
  <si>
    <t xml:space="preserve">3. 배출계수를 이용하는 먼지의 확정배출량(먼지 자가 측정자료 없을 시)
</t>
    <phoneticPr fontId="3" type="noConversion"/>
  </si>
  <si>
    <r>
      <t xml:space="preserve">4. 제3호외의 먼지 확정배출량
</t>
    </r>
    <r>
      <rPr>
        <sz val="12"/>
        <rFont val="돋움"/>
        <family val="3"/>
        <charset val="129"/>
      </rPr>
      <t>(확정배출량 = 조정된일일평균배출량 × 조업일수)</t>
    </r>
    <phoneticPr fontId="3" type="noConversion"/>
  </si>
  <si>
    <t xml:space="preserve">5. 배출계수를 이용하는 질소산화물의 확정배출량(질소산화물 자가 측정자료 없을 시)
</t>
    <phoneticPr fontId="3" type="noConversion"/>
  </si>
  <si>
    <r>
      <t xml:space="preserve">6. 5호 이외의 질소산화물 확정배출량
</t>
    </r>
    <r>
      <rPr>
        <sz val="12"/>
        <rFont val="돋움"/>
        <family val="3"/>
        <charset val="129"/>
      </rPr>
      <t>(확정배출량 = 조정된일일평균배출량 × 조업일수 )</t>
    </r>
    <phoneticPr fontId="3" type="noConversion"/>
  </si>
  <si>
    <t>1. 황산화물 산출</t>
    <phoneticPr fontId="3" type="noConversion"/>
  </si>
  <si>
    <t>2. 먼지 산출</t>
    <phoneticPr fontId="3" type="noConversion"/>
  </si>
  <si>
    <t>3. 질소산화물 산출</t>
    <phoneticPr fontId="3" type="noConversion"/>
  </si>
  <si>
    <t xml:space="preserve"> ※ 가동하지 않은 날은 조업시간에 0을 쓰지말고 빈칸으로 두세요. </t>
    <phoneticPr fontId="3" type="noConversion"/>
  </si>
  <si>
    <t>(1.1.~ 6.30.)</t>
    <phoneticPr fontId="3" type="noConversion"/>
  </si>
  <si>
    <r>
      <t>2022</t>
    </r>
    <r>
      <rPr>
        <sz val="13"/>
        <color indexed="8"/>
        <rFont val="돋움"/>
        <family val="3"/>
        <charset val="129"/>
      </rPr>
      <t>년</t>
    </r>
    <r>
      <rPr>
        <sz val="13"/>
        <color indexed="8"/>
        <rFont val="한양신명조"/>
        <family val="3"/>
        <charset val="129"/>
      </rPr>
      <t xml:space="preserve">    </t>
    </r>
    <r>
      <rPr>
        <sz val="13"/>
        <color indexed="8"/>
        <rFont val="돋움"/>
        <family val="3"/>
        <charset val="129"/>
      </rPr>
      <t xml:space="preserve"> 월       일</t>
    </r>
    <phoneticPr fontId="3" type="noConversion"/>
  </si>
  <si>
    <t>2022년     월       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</si>
</sst>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월&quot;"/>
    <numFmt numFmtId="177" formatCode="0.0_ 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\(General\)"/>
    <numFmt numFmtId="182" formatCode="m&quot;/&quot;d;@"/>
  </numFmts>
  <fonts count="42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b/>
      <sz val="13"/>
      <name val="돋움"/>
      <family val="3"/>
      <charset val="129"/>
    </font>
    <font>
      <b/>
      <vertAlign val="superscript"/>
      <sz val="10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sz val="8"/>
      <name val="돋움체"/>
      <family val="3"/>
      <charset val="129"/>
    </font>
    <font>
      <b/>
      <sz val="10"/>
      <color indexed="81"/>
      <name val="굴림"/>
      <family val="3"/>
      <charset val="129"/>
    </font>
    <font>
      <sz val="11"/>
      <color indexed="22"/>
      <name val="돋움"/>
      <family val="3"/>
      <charset val="129"/>
    </font>
    <font>
      <b/>
      <sz val="16"/>
      <name val="돋움"/>
      <family val="3"/>
      <charset val="129"/>
    </font>
    <font>
      <sz val="10"/>
      <color indexed="12"/>
      <name val="새굴림"/>
      <family val="1"/>
      <charset val="129"/>
    </font>
    <font>
      <b/>
      <sz val="18"/>
      <color indexed="8"/>
      <name val="한양신명조,한컴돋움"/>
      <family val="3"/>
      <charset val="129"/>
    </font>
    <font>
      <b/>
      <sz val="13"/>
      <color indexed="8"/>
      <name val="한양신명조,한컴돋움"/>
      <family val="3"/>
      <charset val="129"/>
    </font>
    <font>
      <b/>
      <sz val="11"/>
      <color indexed="8"/>
      <name val="휴먼명조,한컴돋움"/>
      <family val="3"/>
      <charset val="129"/>
    </font>
    <font>
      <sz val="11"/>
      <color indexed="8"/>
      <name val="휴먼명조,한컴돋움"/>
      <family val="3"/>
      <charset val="129"/>
    </font>
    <font>
      <sz val="10"/>
      <color indexed="8"/>
      <name val="휴먼명조,한컴돋움"/>
      <family val="3"/>
      <charset val="129"/>
    </font>
    <font>
      <sz val="13"/>
      <color indexed="8"/>
      <name val="돋움"/>
      <family val="3"/>
      <charset val="129"/>
    </font>
    <font>
      <sz val="13"/>
      <color indexed="8"/>
      <name val="굴림체"/>
      <family val="3"/>
      <charset val="129"/>
    </font>
    <font>
      <sz val="13"/>
      <name val="돋움"/>
      <family val="3"/>
      <charset val="129"/>
    </font>
    <font>
      <sz val="13"/>
      <name val="굴림체"/>
      <family val="3"/>
      <charset val="129"/>
    </font>
    <font>
      <sz val="13"/>
      <color indexed="8"/>
      <name val="한양신명조"/>
      <family val="3"/>
      <charset val="129"/>
    </font>
    <font>
      <sz val="14"/>
      <name val="돋움"/>
      <family val="3"/>
      <charset val="129"/>
    </font>
    <font>
      <sz val="18"/>
      <name val="돋움"/>
      <family val="3"/>
      <charset val="129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13"/>
      <color rgb="FF000000"/>
      <name val="한양신명조"/>
      <family val="3"/>
      <charset val="129"/>
    </font>
    <font>
      <b/>
      <sz val="18"/>
      <color rgb="FF000000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5"/>
      <color rgb="FF000000"/>
      <name val="돋움"/>
      <family val="3"/>
      <charset val="129"/>
    </font>
    <font>
      <b/>
      <sz val="10"/>
      <color rgb="FFFF0000"/>
      <name val="새굴림"/>
      <family val="1"/>
      <charset val="129"/>
    </font>
    <font>
      <sz val="12"/>
      <color rgb="FF000000"/>
      <name val="HY신명조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/>
  </cellStyleXfs>
  <cellXfs count="20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 shrinkToFit="1"/>
    </xf>
    <xf numFmtId="178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wrapText="1" shrinkToFit="1"/>
    </xf>
    <xf numFmtId="42" fontId="8" fillId="0" borderId="4" xfId="3" applyFont="1" applyBorder="1" applyAlignment="1">
      <alignment horizontal="left"/>
    </xf>
    <xf numFmtId="42" fontId="8" fillId="0" borderId="5" xfId="3" applyFont="1" applyBorder="1" applyAlignment="1">
      <alignment horizontal="left"/>
    </xf>
    <xf numFmtId="0" fontId="0" fillId="0" borderId="3" xfId="0" applyBorder="1" applyAlignment="1">
      <alignment vertical="center"/>
    </xf>
    <xf numFmtId="42" fontId="8" fillId="0" borderId="4" xfId="0" applyNumberFormat="1" applyFont="1" applyBorder="1" applyAlignment="1">
      <alignment horizontal="center"/>
    </xf>
    <xf numFmtId="42" fontId="8" fillId="0" borderId="5" xfId="0" applyNumberFormat="1" applyFont="1" applyBorder="1" applyAlignment="1">
      <alignment horizontal="center"/>
    </xf>
    <xf numFmtId="0" fontId="0" fillId="0" borderId="0" xfId="0" applyBorder="1">
      <alignment vertical="center"/>
    </xf>
    <xf numFmtId="41" fontId="2" fillId="0" borderId="1" xfId="2" applyFont="1" applyBorder="1" applyAlignment="1">
      <alignment horizontal="center" vertical="center"/>
    </xf>
    <xf numFmtId="41" fontId="2" fillId="0" borderId="1" xfId="2" applyFont="1" applyBorder="1">
      <alignment vertical="center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179" fontId="0" fillId="0" borderId="1" xfId="2" applyNumberFormat="1" applyFont="1" applyFill="1" applyBorder="1" applyAlignment="1" applyProtection="1">
      <alignment horizontal="center" vertical="center"/>
      <protection locked="0"/>
    </xf>
    <xf numFmtId="180" fontId="0" fillId="0" borderId="1" xfId="2" applyNumberFormat="1" applyFont="1" applyBorder="1" applyAlignment="1" applyProtection="1">
      <alignment horizontal="center" vertical="center"/>
      <protection locked="0"/>
    </xf>
    <xf numFmtId="179" fontId="2" fillId="0" borderId="1" xfId="2" applyNumberFormat="1" applyFont="1" applyBorder="1" applyAlignment="1" applyProtection="1">
      <alignment horizontal="center" vertical="center" wrapText="1"/>
      <protection locked="0"/>
    </xf>
    <xf numFmtId="41" fontId="2" fillId="0" borderId="1" xfId="2" applyFont="1" applyBorder="1" applyAlignment="1" applyProtection="1">
      <alignment horizontal="center" vertical="center" wrapText="1"/>
      <protection locked="0"/>
    </xf>
    <xf numFmtId="41" fontId="2" fillId="0" borderId="1" xfId="2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179" fontId="1" fillId="0" borderId="1" xfId="2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41" fontId="0" fillId="3" borderId="1" xfId="2" applyFont="1" applyFill="1" applyBorder="1" applyAlignment="1" applyProtection="1">
      <alignment horizontal="center" vertical="center" wrapText="1"/>
    </xf>
    <xf numFmtId="179" fontId="9" fillId="3" borderId="1" xfId="2" applyNumberFormat="1" applyFont="1" applyFill="1" applyBorder="1" applyAlignment="1">
      <alignment horizontal="center" vertical="center"/>
    </xf>
    <xf numFmtId="179" fontId="2" fillId="3" borderId="1" xfId="2" applyNumberFormat="1" applyFont="1" applyFill="1" applyBorder="1" applyAlignment="1">
      <alignment horizontal="center" vertical="center"/>
    </xf>
    <xf numFmtId="179" fontId="2" fillId="3" borderId="1" xfId="2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181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2" fillId="0" borderId="0" xfId="5"/>
    <xf numFmtId="0" fontId="18" fillId="0" borderId="0" xfId="5" applyFont="1" applyAlignment="1">
      <alignment vertical="center"/>
    </xf>
    <xf numFmtId="0" fontId="2" fillId="0" borderId="8" xfId="5" applyBorder="1" applyAlignment="1">
      <alignment horizontal="center" vertical="center"/>
    </xf>
    <xf numFmtId="0" fontId="2" fillId="0" borderId="9" xfId="5" applyBorder="1" applyAlignment="1">
      <alignment horizontal="center" vertical="center"/>
    </xf>
    <xf numFmtId="0" fontId="2" fillId="4" borderId="10" xfId="5" applyFill="1" applyBorder="1" applyAlignment="1">
      <alignment horizontal="center" vertical="center"/>
    </xf>
    <xf numFmtId="0" fontId="2" fillId="4" borderId="11" xfId="5" applyFill="1" applyBorder="1" applyAlignment="1">
      <alignment horizontal="center" vertical="center"/>
    </xf>
    <xf numFmtId="0" fontId="2" fillId="0" borderId="12" xfId="5" applyBorder="1" applyAlignment="1">
      <alignment vertical="center" wrapText="1"/>
    </xf>
    <xf numFmtId="0" fontId="2" fillId="0" borderId="13" xfId="5" applyFont="1" applyBorder="1" applyAlignment="1">
      <alignment vertical="center" wrapText="1"/>
    </xf>
    <xf numFmtId="0" fontId="2" fillId="0" borderId="13" xfId="5" applyBorder="1" applyAlignment="1">
      <alignment vertical="center" wrapText="1"/>
    </xf>
    <xf numFmtId="0" fontId="2" fillId="0" borderId="14" xfId="5" applyBorder="1" applyAlignment="1">
      <alignment vertical="center" wrapText="1"/>
    </xf>
    <xf numFmtId="0" fontId="2" fillId="0" borderId="0" xfId="5" applyAlignment="1">
      <alignment vertical="center"/>
    </xf>
    <xf numFmtId="0" fontId="2" fillId="0" borderId="15" xfId="5" applyBorder="1" applyAlignment="1">
      <alignment horizontal="center" vertical="center" wrapText="1"/>
    </xf>
    <xf numFmtId="0" fontId="2" fillId="0" borderId="8" xfId="5" applyBorder="1" applyAlignment="1">
      <alignment horizontal="center" vertical="center" wrapText="1"/>
    </xf>
    <xf numFmtId="0" fontId="2" fillId="0" borderId="16" xfId="5" applyBorder="1" applyAlignment="1">
      <alignment horizontal="center" vertical="center" wrapText="1"/>
    </xf>
    <xf numFmtId="0" fontId="2" fillId="0" borderId="8" xfId="5" applyFont="1" applyBorder="1" applyAlignment="1">
      <alignment horizontal="center" vertical="center" wrapText="1"/>
    </xf>
    <xf numFmtId="0" fontId="2" fillId="0" borderId="15" xfId="5" applyBorder="1" applyAlignment="1">
      <alignment wrapText="1"/>
    </xf>
    <xf numFmtId="0" fontId="2" fillId="0" borderId="8" xfId="5" applyBorder="1" applyAlignment="1">
      <alignment wrapText="1"/>
    </xf>
    <xf numFmtId="0" fontId="2" fillId="0" borderId="16" xfId="5" applyBorder="1" applyAlignment="1">
      <alignment wrapText="1"/>
    </xf>
    <xf numFmtId="0" fontId="2" fillId="0" borderId="17" xfId="5" applyBorder="1" applyAlignment="1">
      <alignment wrapText="1"/>
    </xf>
    <xf numFmtId="0" fontId="2" fillId="0" borderId="9" xfId="5" applyBorder="1" applyAlignment="1">
      <alignment wrapText="1"/>
    </xf>
    <xf numFmtId="0" fontId="2" fillId="0" borderId="18" xfId="5" applyBorder="1" applyAlignment="1">
      <alignment wrapText="1"/>
    </xf>
    <xf numFmtId="0" fontId="6" fillId="0" borderId="0" xfId="5" applyFont="1"/>
    <xf numFmtId="0" fontId="1" fillId="0" borderId="0" xfId="4" applyAlignment="1">
      <alignment vertical="center"/>
    </xf>
    <xf numFmtId="0" fontId="1" fillId="0" borderId="0" xfId="4" applyAlignment="1">
      <alignment horizontal="center" vertical="center"/>
    </xf>
    <xf numFmtId="0" fontId="21" fillId="0" borderId="19" xfId="4" applyFont="1" applyBorder="1" applyAlignment="1">
      <alignment horizontal="center" vertical="center" wrapText="1"/>
    </xf>
    <xf numFmtId="0" fontId="21" fillId="0" borderId="20" xfId="4" applyFont="1" applyBorder="1" applyAlignment="1">
      <alignment horizontal="center" vertical="center" wrapText="1"/>
    </xf>
    <xf numFmtId="0" fontId="23" fillId="0" borderId="21" xfId="4" applyFont="1" applyBorder="1" applyAlignment="1">
      <alignment horizontal="center" wrapText="1"/>
    </xf>
    <xf numFmtId="0" fontId="23" fillId="0" borderId="22" xfId="4" applyFont="1" applyBorder="1" applyAlignment="1">
      <alignment horizontal="center" wrapText="1"/>
    </xf>
    <xf numFmtId="0" fontId="23" fillId="0" borderId="21" xfId="4" applyFont="1" applyBorder="1" applyAlignment="1">
      <alignment horizontal="center" vertical="center" wrapText="1"/>
    </xf>
    <xf numFmtId="0" fontId="23" fillId="0" borderId="22" xfId="4" applyFont="1" applyBorder="1" applyAlignment="1">
      <alignment horizontal="center" vertical="center" wrapText="1"/>
    </xf>
    <xf numFmtId="0" fontId="23" fillId="0" borderId="23" xfId="4" applyFont="1" applyBorder="1" applyAlignment="1">
      <alignment horizontal="center" vertical="center" wrapText="1"/>
    </xf>
    <xf numFmtId="0" fontId="23" fillId="0" borderId="24" xfId="4" applyFont="1" applyBorder="1" applyAlignment="1">
      <alignment horizontal="center" vertical="center" wrapText="1"/>
    </xf>
    <xf numFmtId="182" fontId="21" fillId="0" borderId="25" xfId="4" applyNumberFormat="1" applyFont="1" applyBorder="1" applyAlignment="1">
      <alignment horizontal="center" vertical="center" wrapText="1"/>
    </xf>
    <xf numFmtId="182" fontId="22" fillId="0" borderId="26" xfId="4" applyNumberFormat="1" applyFont="1" applyBorder="1" applyAlignment="1">
      <alignment horizontal="center" vertical="center" wrapText="1"/>
    </xf>
    <xf numFmtId="182" fontId="1" fillId="0" borderId="0" xfId="4" applyNumberFormat="1" applyAlignment="1">
      <alignment horizontal="center" vertical="center"/>
    </xf>
    <xf numFmtId="182" fontId="21" fillId="0" borderId="19" xfId="4" applyNumberFormat="1" applyFont="1" applyBorder="1" applyAlignment="1">
      <alignment horizontal="center" vertical="center" wrapText="1"/>
    </xf>
    <xf numFmtId="182" fontId="23" fillId="0" borderId="21" xfId="4" applyNumberFormat="1" applyFont="1" applyBorder="1" applyAlignment="1">
      <alignment horizontal="center" vertical="center" wrapText="1"/>
    </xf>
    <xf numFmtId="182" fontId="23" fillId="0" borderId="23" xfId="4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Alignment="1">
      <alignment horizontal="justify" vertical="center"/>
    </xf>
    <xf numFmtId="0" fontId="34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0" fontId="29" fillId="0" borderId="0" xfId="5" applyFont="1"/>
    <xf numFmtId="0" fontId="38" fillId="0" borderId="0" xfId="0" applyFont="1" applyProtection="1">
      <alignment vertical="center"/>
      <protection locked="0"/>
    </xf>
    <xf numFmtId="0" fontId="40" fillId="0" borderId="0" xfId="5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178" fontId="1" fillId="0" borderId="0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1" fontId="0" fillId="5" borderId="0" xfId="2" applyFont="1" applyFill="1" applyBorder="1" applyAlignment="1" applyProtection="1">
      <alignment horizontal="center" vertical="center" wrapText="1"/>
    </xf>
    <xf numFmtId="0" fontId="41" fillId="0" borderId="0" xfId="0" applyFont="1" applyAlignment="1">
      <alignment vertical="center"/>
    </xf>
    <xf numFmtId="42" fontId="8" fillId="0" borderId="4" xfId="3" applyFont="1" applyBorder="1" applyAlignment="1">
      <alignment horizontal="left"/>
    </xf>
    <xf numFmtId="42" fontId="8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1" fontId="0" fillId="0" borderId="3" xfId="2" applyFont="1" applyBorder="1" applyAlignment="1" applyProtection="1">
      <alignment horizontal="center" vertical="center"/>
      <protection locked="0"/>
    </xf>
    <xf numFmtId="41" fontId="0" fillId="0" borderId="4" xfId="2" applyFont="1" applyBorder="1" applyAlignment="1" applyProtection="1">
      <alignment horizontal="center" vertical="center"/>
      <protection locked="0"/>
    </xf>
    <xf numFmtId="41" fontId="0" fillId="0" borderId="5" xfId="2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9" fontId="8" fillId="3" borderId="1" xfId="2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3" borderId="3" xfId="1" applyFont="1" applyFill="1" applyBorder="1" applyAlignment="1" applyProtection="1">
      <alignment horizontal="center" vertical="center" wrapText="1"/>
      <protection locked="0"/>
    </xf>
    <xf numFmtId="9" fontId="2" fillId="3" borderId="5" xfId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indent="15"/>
    </xf>
    <xf numFmtId="0" fontId="34" fillId="0" borderId="0" xfId="0" applyFont="1" applyAlignment="1">
      <alignment horizontal="left" vertical="center" indent="15"/>
    </xf>
    <xf numFmtId="0" fontId="39" fillId="0" borderId="0" xfId="0" applyFont="1" applyAlignment="1">
      <alignment horizontal="left" vertical="center" indent="1"/>
    </xf>
    <xf numFmtId="0" fontId="26" fillId="0" borderId="41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 wrapText="1"/>
    </xf>
    <xf numFmtId="182" fontId="29" fillId="0" borderId="0" xfId="4" applyNumberFormat="1" applyFont="1" applyAlignment="1">
      <alignment horizontal="center" vertical="center"/>
    </xf>
    <xf numFmtId="182" fontId="0" fillId="0" borderId="0" xfId="4" applyNumberFormat="1" applyFont="1" applyAlignment="1">
      <alignment horizontal="center" vertical="center"/>
    </xf>
    <xf numFmtId="182" fontId="1" fillId="0" borderId="0" xfId="4" applyNumberForma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23" fillId="0" borderId="33" xfId="4" applyFont="1" applyBorder="1" applyAlignment="1">
      <alignment horizontal="center" vertical="center" wrapText="1"/>
    </xf>
    <xf numFmtId="0" fontId="23" fillId="0" borderId="34" xfId="4" applyFont="1" applyBorder="1" applyAlignment="1">
      <alignment horizontal="center" vertical="center" wrapText="1"/>
    </xf>
    <xf numFmtId="0" fontId="23" fillId="3" borderId="33" xfId="4" applyNumberFormat="1" applyFont="1" applyFill="1" applyBorder="1" applyAlignment="1">
      <alignment horizontal="center" vertical="center" wrapText="1"/>
    </xf>
    <xf numFmtId="0" fontId="23" fillId="3" borderId="34" xfId="4" applyNumberFormat="1" applyFont="1" applyFill="1" applyBorder="1" applyAlignment="1">
      <alignment horizontal="center" vertical="center" wrapText="1"/>
    </xf>
    <xf numFmtId="178" fontId="23" fillId="3" borderId="33" xfId="4" applyNumberFormat="1" applyFont="1" applyFill="1" applyBorder="1" applyAlignment="1">
      <alignment horizontal="center" vertical="center" wrapText="1"/>
    </xf>
    <xf numFmtId="178" fontId="23" fillId="3" borderId="34" xfId="4" applyNumberFormat="1" applyFont="1" applyFill="1" applyBorder="1" applyAlignment="1">
      <alignment horizontal="center" vertical="center" wrapText="1"/>
    </xf>
    <xf numFmtId="182" fontId="20" fillId="0" borderId="36" xfId="4" applyNumberFormat="1" applyFont="1" applyBorder="1" applyAlignment="1">
      <alignment horizontal="left" vertical="center"/>
    </xf>
    <xf numFmtId="182" fontId="20" fillId="0" borderId="0" xfId="4" applyNumberFormat="1" applyFont="1" applyAlignment="1">
      <alignment horizontal="left" vertical="center"/>
    </xf>
    <xf numFmtId="0" fontId="30" fillId="0" borderId="0" xfId="5" applyFont="1" applyAlignment="1">
      <alignment horizontal="center"/>
    </xf>
    <xf numFmtId="0" fontId="29" fillId="0" borderId="0" xfId="5" applyFont="1" applyAlignment="1">
      <alignment horizontal="center"/>
    </xf>
    <xf numFmtId="0" fontId="2" fillId="4" borderId="13" xfId="5" applyFill="1" applyBorder="1" applyAlignment="1">
      <alignment horizontal="center" vertical="center"/>
    </xf>
    <xf numFmtId="0" fontId="2" fillId="4" borderId="10" xfId="5" applyFill="1" applyBorder="1" applyAlignment="1">
      <alignment horizontal="center" vertical="center"/>
    </xf>
    <xf numFmtId="0" fontId="2" fillId="0" borderId="9" xfId="5" applyBorder="1" applyAlignment="1">
      <alignment horizontal="center" vertical="center"/>
    </xf>
    <xf numFmtId="0" fontId="2" fillId="0" borderId="18" xfId="5" applyBorder="1" applyAlignment="1">
      <alignment horizontal="center" vertical="center"/>
    </xf>
    <xf numFmtId="0" fontId="2" fillId="4" borderId="13" xfId="5" applyFill="1" applyBorder="1" applyAlignment="1">
      <alignment horizontal="center" vertical="center" wrapText="1"/>
    </xf>
    <xf numFmtId="0" fontId="2" fillId="4" borderId="14" xfId="5" applyFill="1" applyBorder="1" applyAlignment="1">
      <alignment horizontal="center" vertical="center"/>
    </xf>
    <xf numFmtId="0" fontId="2" fillId="4" borderId="10" xfId="5" applyFill="1" applyBorder="1" applyAlignment="1">
      <alignment horizontal="center" vertical="center" wrapText="1"/>
    </xf>
    <xf numFmtId="0" fontId="2" fillId="4" borderId="12" xfId="5" applyFill="1" applyBorder="1" applyAlignment="1">
      <alignment horizontal="center" vertical="center" wrapText="1"/>
    </xf>
    <xf numFmtId="0" fontId="2" fillId="4" borderId="35" xfId="5" applyFill="1" applyBorder="1" applyAlignment="1">
      <alignment horizontal="center" vertical="center"/>
    </xf>
    <xf numFmtId="0" fontId="17" fillId="0" borderId="12" xfId="5" applyFont="1" applyBorder="1" applyAlignment="1">
      <alignment horizontal="center" vertical="center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/>
    </xf>
    <xf numFmtId="0" fontId="17" fillId="0" borderId="15" xfId="5" applyFont="1" applyBorder="1" applyAlignment="1">
      <alignment horizontal="center" vertical="center"/>
    </xf>
    <xf numFmtId="0" fontId="17" fillId="0" borderId="8" xfId="5" applyFont="1" applyBorder="1" applyAlignment="1">
      <alignment horizontal="center" vertical="center"/>
    </xf>
    <xf numFmtId="0" fontId="17" fillId="0" borderId="16" xfId="5" applyFont="1" applyBorder="1" applyAlignment="1">
      <alignment horizontal="center" vertical="center"/>
    </xf>
    <xf numFmtId="0" fontId="2" fillId="0" borderId="8" xfId="5" applyBorder="1" applyAlignment="1">
      <alignment horizontal="center" vertical="center"/>
    </xf>
    <xf numFmtId="0" fontId="2" fillId="0" borderId="16" xfId="5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16" xfId="5" applyFont="1" applyBorder="1" applyAlignment="1">
      <alignment horizontal="center" vertical="center"/>
    </xf>
    <xf numFmtId="0" fontId="2" fillId="0" borderId="15" xfId="5" applyBorder="1" applyAlignment="1">
      <alignment horizontal="center" vertical="center"/>
    </xf>
    <xf numFmtId="0" fontId="2" fillId="0" borderId="17" xfId="5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/>
    </xf>
  </cellXfs>
  <cellStyles count="6">
    <cellStyle name="백분율" xfId="1" builtinId="5"/>
    <cellStyle name="쉼표 [0]" xfId="2" builtinId="6"/>
    <cellStyle name="통화 [0]" xfId="3" builtinId="7"/>
    <cellStyle name="표준" xfId="0" builtinId="0"/>
    <cellStyle name="표준_3. 조업일수확인서" xfId="4"/>
    <cellStyle name="표준_자가측정내역확인서(예시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I40"/>
  <sheetViews>
    <sheetView tabSelected="1" topLeftCell="A7" zoomScaleNormal="100" workbookViewId="0">
      <selection activeCell="F31" sqref="F31"/>
    </sheetView>
  </sheetViews>
  <sheetFormatPr defaultRowHeight="13.5"/>
  <cols>
    <col min="1" max="1" width="9" customWidth="1"/>
    <col min="2" max="2" width="12.77734375" customWidth="1"/>
    <col min="3" max="3" width="8.21875" customWidth="1"/>
    <col min="4" max="4" width="8" customWidth="1"/>
    <col min="5" max="5" width="8.5546875" customWidth="1"/>
    <col min="7" max="7" width="11.109375" customWidth="1"/>
    <col min="8" max="8" width="10.88671875" customWidth="1"/>
  </cols>
  <sheetData>
    <row r="1" spans="1:9" ht="23.25" customHeight="1">
      <c r="A1" s="118" t="s">
        <v>68</v>
      </c>
      <c r="B1" s="118"/>
      <c r="C1" s="118"/>
      <c r="D1" s="118"/>
      <c r="E1" s="118"/>
      <c r="F1" s="118"/>
      <c r="G1" s="118"/>
      <c r="H1" s="118"/>
    </row>
    <row r="3" spans="1:9" s="34" customFormat="1">
      <c r="A3" s="34" t="s">
        <v>26</v>
      </c>
    </row>
    <row r="4" spans="1:9" s="34" customFormat="1">
      <c r="A4" s="34" t="s">
        <v>62</v>
      </c>
      <c r="D4" s="119" t="s">
        <v>126</v>
      </c>
      <c r="E4" s="120"/>
      <c r="F4" s="121"/>
      <c r="G4" s="121"/>
      <c r="I4" s="100" t="s">
        <v>127</v>
      </c>
    </row>
    <row r="5" spans="1:9" s="34" customFormat="1">
      <c r="A5" s="34" t="s">
        <v>63</v>
      </c>
      <c r="D5" s="119" t="s">
        <v>75</v>
      </c>
      <c r="E5" s="120"/>
    </row>
    <row r="6" spans="1:9" s="34" customFormat="1">
      <c r="A6" s="34" t="s">
        <v>64</v>
      </c>
      <c r="D6" s="92" t="s">
        <v>107</v>
      </c>
      <c r="E6" s="92"/>
    </row>
    <row r="7" spans="1:9" s="34" customFormat="1">
      <c r="A7" s="34" t="s">
        <v>65</v>
      </c>
      <c r="D7" s="92" t="s">
        <v>74</v>
      </c>
      <c r="E7" s="92"/>
    </row>
    <row r="8" spans="1:9" s="34" customFormat="1">
      <c r="A8" s="34" t="s">
        <v>66</v>
      </c>
    </row>
    <row r="10" spans="1:9" ht="14.25">
      <c r="A10" s="13" t="s">
        <v>146</v>
      </c>
    </row>
    <row r="11" spans="1:9" ht="40.5">
      <c r="A11" s="9" t="s">
        <v>27</v>
      </c>
      <c r="B11" s="9" t="s">
        <v>28</v>
      </c>
      <c r="C11" s="9" t="s">
        <v>29</v>
      </c>
      <c r="D11" s="9" t="s">
        <v>30</v>
      </c>
      <c r="E11" s="9" t="s">
        <v>31</v>
      </c>
      <c r="F11" s="9" t="s">
        <v>32</v>
      </c>
      <c r="G11" s="9" t="s">
        <v>33</v>
      </c>
      <c r="H11" s="9" t="s">
        <v>34</v>
      </c>
    </row>
    <row r="12" spans="1:9">
      <c r="A12" s="9"/>
      <c r="B12" s="43"/>
      <c r="C12" s="33"/>
      <c r="D12" s="41"/>
      <c r="E12" s="41"/>
      <c r="F12" s="32">
        <v>1.7435</v>
      </c>
      <c r="G12" s="47">
        <f>ROUNDDOWN(B12*C12*D12*E12*F12,-1)</f>
        <v>0</v>
      </c>
      <c r="H12" s="9"/>
    </row>
    <row r="13" spans="1:9">
      <c r="A13" s="9"/>
      <c r="B13" s="43"/>
      <c r="C13" s="33"/>
      <c r="D13" s="41"/>
      <c r="E13" s="41"/>
      <c r="F13" s="9">
        <f>$F$12</f>
        <v>1.7435</v>
      </c>
      <c r="G13" s="47">
        <f t="shared" ref="G13:G14" si="0">ROUNDDOWN(B13*C13*D13*E13*F13,-1)</f>
        <v>0</v>
      </c>
      <c r="H13" s="9"/>
    </row>
    <row r="14" spans="1:9">
      <c r="A14" s="9"/>
      <c r="B14" s="43"/>
      <c r="C14" s="33"/>
      <c r="D14" s="41"/>
      <c r="E14" s="41"/>
      <c r="F14" s="9">
        <f>$F$12</f>
        <v>1.7435</v>
      </c>
      <c r="G14" s="47">
        <f t="shared" si="0"/>
        <v>0</v>
      </c>
      <c r="H14" s="9"/>
    </row>
    <row r="16" spans="1:9">
      <c r="A16" s="14" t="s">
        <v>44</v>
      </c>
      <c r="B16" s="116" t="s">
        <v>67</v>
      </c>
      <c r="C16" s="116"/>
      <c r="D16" s="15"/>
      <c r="E16" s="15"/>
      <c r="F16" s="15"/>
      <c r="G16" s="15"/>
      <c r="H16" s="16"/>
    </row>
    <row r="18" spans="1:8" ht="14.25">
      <c r="A18" s="13" t="s">
        <v>147</v>
      </c>
    </row>
    <row r="19" spans="1:8" ht="40.5">
      <c r="A19" s="9" t="s">
        <v>27</v>
      </c>
      <c r="B19" s="9" t="s">
        <v>28</v>
      </c>
      <c r="C19" s="9" t="s">
        <v>29</v>
      </c>
      <c r="D19" s="9" t="s">
        <v>30</v>
      </c>
      <c r="E19" s="9" t="s">
        <v>31</v>
      </c>
      <c r="F19" s="9" t="s">
        <v>32</v>
      </c>
      <c r="G19" s="9" t="s">
        <v>33</v>
      </c>
      <c r="H19" s="9" t="s">
        <v>34</v>
      </c>
    </row>
    <row r="20" spans="1:8">
      <c r="A20" s="9"/>
      <c r="B20" s="9"/>
      <c r="C20" s="9"/>
      <c r="D20" s="9"/>
      <c r="E20" s="9"/>
      <c r="F20" s="9">
        <f>$F$12</f>
        <v>1.7435</v>
      </c>
      <c r="G20" s="47">
        <f>ROUNDDOWN(B20*C20*D20*E20*F20,-1)</f>
        <v>0</v>
      </c>
      <c r="H20" s="9"/>
    </row>
    <row r="21" spans="1:8">
      <c r="A21" s="9"/>
      <c r="B21" s="9"/>
      <c r="C21" s="9"/>
      <c r="D21" s="9"/>
      <c r="E21" s="9"/>
      <c r="F21" s="9">
        <f>$F$12</f>
        <v>1.7435</v>
      </c>
      <c r="G21" s="47">
        <f t="shared" ref="G21:G22" si="1">ROUNDDOWN(B21*C21*D21*E21*F21,-1)</f>
        <v>0</v>
      </c>
      <c r="H21" s="9"/>
    </row>
    <row r="22" spans="1:8">
      <c r="A22" s="9"/>
      <c r="B22" s="9"/>
      <c r="C22" s="9"/>
      <c r="D22" s="9"/>
      <c r="E22" s="9"/>
      <c r="F22" s="9">
        <f>$F$12</f>
        <v>1.7435</v>
      </c>
      <c r="G22" s="47">
        <f t="shared" si="1"/>
        <v>0</v>
      </c>
      <c r="H22" s="9"/>
    </row>
    <row r="23" spans="1:8">
      <c r="F23" s="9"/>
    </row>
    <row r="24" spans="1:8">
      <c r="A24" s="14" t="s">
        <v>44</v>
      </c>
      <c r="B24" s="116" t="s">
        <v>67</v>
      </c>
      <c r="C24" s="116"/>
      <c r="D24" s="15"/>
      <c r="E24" s="15"/>
      <c r="F24" s="15"/>
      <c r="G24" s="15"/>
      <c r="H24" s="16"/>
    </row>
    <row r="26" spans="1:8" ht="14.25">
      <c r="A26" s="13" t="s">
        <v>148</v>
      </c>
    </row>
    <row r="27" spans="1:8" ht="40.5">
      <c r="A27" s="17" t="s">
        <v>27</v>
      </c>
      <c r="B27" s="17" t="s">
        <v>28</v>
      </c>
      <c r="C27" s="17" t="s">
        <v>29</v>
      </c>
      <c r="D27" s="17" t="s">
        <v>30</v>
      </c>
      <c r="E27" s="17" t="s">
        <v>31</v>
      </c>
      <c r="F27" s="17" t="s">
        <v>35</v>
      </c>
      <c r="G27" s="17" t="s">
        <v>33</v>
      </c>
      <c r="H27" s="17" t="s">
        <v>36</v>
      </c>
    </row>
    <row r="28" spans="1:8">
      <c r="A28" s="17"/>
      <c r="B28" s="30"/>
      <c r="C28" s="9"/>
      <c r="D28" s="42"/>
      <c r="E28" s="9"/>
      <c r="F28" s="9">
        <v>1.0005999999999999</v>
      </c>
      <c r="G28" s="47">
        <f>ROUNDDOWN(B28*C28*D28*E28*F28,-1)</f>
        <v>0</v>
      </c>
      <c r="H28" s="9"/>
    </row>
    <row r="29" spans="1:8">
      <c r="A29" s="17"/>
      <c r="B29" s="31"/>
      <c r="C29" s="9"/>
      <c r="D29" s="42"/>
      <c r="E29" s="9"/>
      <c r="F29" s="9">
        <f>F28</f>
        <v>1.0005999999999999</v>
      </c>
      <c r="G29" s="47">
        <f t="shared" ref="G29:G30" si="2">ROUNDDOWN(B29*C29*D29*E29*F29,-1)</f>
        <v>0</v>
      </c>
      <c r="H29" s="9"/>
    </row>
    <row r="30" spans="1:8">
      <c r="A30" s="17"/>
      <c r="B30" s="18"/>
      <c r="C30" s="9"/>
      <c r="D30" s="42"/>
      <c r="E30" s="9"/>
      <c r="F30" s="9">
        <f>F28</f>
        <v>1.0005999999999999</v>
      </c>
      <c r="G30" s="47">
        <f t="shared" si="2"/>
        <v>0</v>
      </c>
      <c r="H30" s="9"/>
    </row>
    <row r="31" spans="1:8">
      <c r="A31" s="105"/>
      <c r="B31" s="106"/>
      <c r="C31" s="107"/>
      <c r="D31" s="108"/>
      <c r="E31" s="107"/>
      <c r="F31" s="107"/>
      <c r="G31" s="114"/>
      <c r="H31" s="107"/>
    </row>
    <row r="32" spans="1:8">
      <c r="A32" s="14" t="s">
        <v>37</v>
      </c>
      <c r="B32" s="116" t="s">
        <v>67</v>
      </c>
      <c r="C32" s="116"/>
      <c r="D32" s="20"/>
      <c r="E32" s="20"/>
      <c r="F32" s="20"/>
      <c r="G32" s="20"/>
      <c r="H32" s="21"/>
    </row>
    <row r="33" spans="1:8">
      <c r="A33" t="s">
        <v>38</v>
      </c>
      <c r="D33" s="19"/>
    </row>
    <row r="34" spans="1:8">
      <c r="A34" s="22" t="s">
        <v>39</v>
      </c>
      <c r="B34" s="117" t="s">
        <v>67</v>
      </c>
      <c r="C34" s="117"/>
      <c r="D34" s="23"/>
      <c r="E34" s="23"/>
      <c r="F34" s="23"/>
      <c r="G34" s="23"/>
      <c r="H34" s="24"/>
    </row>
    <row r="35" spans="1:8">
      <c r="A35" s="109" t="s">
        <v>135</v>
      </c>
      <c r="D35" s="19"/>
    </row>
    <row r="36" spans="1:8" hidden="1">
      <c r="A36" s="6">
        <v>0</v>
      </c>
      <c r="B36" s="6">
        <v>0.3</v>
      </c>
      <c r="C36" s="6">
        <v>0.4</v>
      </c>
      <c r="D36" s="6">
        <v>0.5</v>
      </c>
      <c r="E36" s="6">
        <v>0.6</v>
      </c>
      <c r="F36" s="6">
        <v>0.7</v>
      </c>
      <c r="G36" s="6">
        <v>0.8</v>
      </c>
      <c r="H36" s="6">
        <v>0.9</v>
      </c>
    </row>
    <row r="37" spans="1:8" hidden="1">
      <c r="A37" s="6">
        <v>0</v>
      </c>
      <c r="B37" s="6">
        <v>0.15</v>
      </c>
      <c r="C37" s="6">
        <v>0.25</v>
      </c>
      <c r="D37" s="6">
        <v>0.35</v>
      </c>
      <c r="E37" s="6">
        <v>0.5</v>
      </c>
      <c r="F37" s="6">
        <v>0.65</v>
      </c>
      <c r="G37" s="6">
        <v>0.8</v>
      </c>
      <c r="H37" s="6">
        <v>0.95</v>
      </c>
    </row>
    <row r="38" spans="1:8">
      <c r="A38" s="109" t="s">
        <v>136</v>
      </c>
      <c r="D38" s="25"/>
    </row>
    <row r="39" spans="1:8">
      <c r="D39" s="25"/>
    </row>
    <row r="40" spans="1:8">
      <c r="D40" s="25"/>
    </row>
  </sheetData>
  <mergeCells count="8">
    <mergeCell ref="B32:C32"/>
    <mergeCell ref="B34:C34"/>
    <mergeCell ref="A1:H1"/>
    <mergeCell ref="D4:E4"/>
    <mergeCell ref="B16:C16"/>
    <mergeCell ref="B24:C24"/>
    <mergeCell ref="F4:G4"/>
    <mergeCell ref="D5:E5"/>
  </mergeCells>
  <phoneticPr fontId="3" type="noConversion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J31"/>
  <sheetViews>
    <sheetView zoomScaleNormal="100" zoomScaleSheetLayoutView="100" workbookViewId="0">
      <selection activeCell="E38" sqref="E38"/>
    </sheetView>
  </sheetViews>
  <sheetFormatPr defaultColWidth="6.21875" defaultRowHeight="12"/>
  <cols>
    <col min="1" max="1" width="4.77734375" style="54" customWidth="1"/>
    <col min="2" max="2" width="8.21875" style="54" customWidth="1"/>
    <col min="3" max="4" width="13.33203125" style="54" customWidth="1"/>
    <col min="5" max="5" width="9.6640625" style="54" customWidth="1"/>
    <col min="6" max="9" width="7.5546875" style="54" customWidth="1"/>
    <col min="10" max="16384" width="6.21875" style="54"/>
  </cols>
  <sheetData>
    <row r="1" spans="1:10" ht="28.5" customHeight="1">
      <c r="A1" s="194" t="s">
        <v>131</v>
      </c>
      <c r="B1" s="195"/>
      <c r="C1" s="195"/>
      <c r="D1" s="195"/>
      <c r="E1" s="195"/>
      <c r="F1" s="195"/>
      <c r="G1" s="195"/>
      <c r="H1" s="195"/>
      <c r="I1" s="196"/>
    </row>
    <row r="2" spans="1:10">
      <c r="A2" s="197"/>
      <c r="B2" s="198"/>
      <c r="C2" s="198"/>
      <c r="D2" s="198"/>
      <c r="E2" s="198"/>
      <c r="F2" s="198"/>
      <c r="G2" s="198"/>
      <c r="H2" s="198"/>
      <c r="I2" s="199"/>
    </row>
    <row r="3" spans="1:10" ht="24.95" customHeight="1">
      <c r="A3" s="206" t="s">
        <v>79</v>
      </c>
      <c r="B3" s="202"/>
      <c r="C3" s="202"/>
      <c r="D3" s="202"/>
      <c r="E3" s="202" t="s">
        <v>80</v>
      </c>
      <c r="F3" s="202"/>
      <c r="G3" s="202"/>
      <c r="H3" s="202"/>
      <c r="I3" s="203"/>
      <c r="J3" s="55" t="s">
        <v>81</v>
      </c>
    </row>
    <row r="4" spans="1:10" ht="24.95" customHeight="1">
      <c r="A4" s="204" t="s">
        <v>82</v>
      </c>
      <c r="B4" s="200"/>
      <c r="C4" s="200"/>
      <c r="D4" s="200"/>
      <c r="E4" s="56" t="s">
        <v>82</v>
      </c>
      <c r="F4" s="200"/>
      <c r="G4" s="200"/>
      <c r="H4" s="200"/>
      <c r="I4" s="201"/>
      <c r="J4" s="101" t="s">
        <v>83</v>
      </c>
    </row>
    <row r="5" spans="1:10" ht="24.95" customHeight="1">
      <c r="A5" s="204" t="s">
        <v>84</v>
      </c>
      <c r="B5" s="200"/>
      <c r="C5" s="200"/>
      <c r="D5" s="200"/>
      <c r="E5" s="56" t="s">
        <v>84</v>
      </c>
      <c r="F5" s="200"/>
      <c r="G5" s="200"/>
      <c r="H5" s="200"/>
      <c r="I5" s="201"/>
      <c r="J5" s="55"/>
    </row>
    <row r="6" spans="1:10" ht="24.95" customHeight="1">
      <c r="A6" s="204" t="s">
        <v>85</v>
      </c>
      <c r="B6" s="200"/>
      <c r="C6" s="200"/>
      <c r="D6" s="200"/>
      <c r="E6" s="56" t="s">
        <v>85</v>
      </c>
      <c r="F6" s="200"/>
      <c r="G6" s="200"/>
      <c r="H6" s="200"/>
      <c r="I6" s="201"/>
    </row>
    <row r="7" spans="1:10" ht="24.95" customHeight="1">
      <c r="A7" s="205" t="s">
        <v>86</v>
      </c>
      <c r="B7" s="187"/>
      <c r="C7" s="187"/>
      <c r="D7" s="187"/>
      <c r="E7" s="57" t="s">
        <v>87</v>
      </c>
      <c r="F7" s="187"/>
      <c r="G7" s="187"/>
      <c r="H7" s="187"/>
      <c r="I7" s="188"/>
    </row>
    <row r="10" spans="1:10" ht="24.75" customHeight="1">
      <c r="A10" s="192" t="s">
        <v>88</v>
      </c>
      <c r="B10" s="185" t="s">
        <v>89</v>
      </c>
      <c r="C10" s="185" t="s">
        <v>90</v>
      </c>
      <c r="D10" s="185" t="s">
        <v>91</v>
      </c>
      <c r="E10" s="189" t="s">
        <v>92</v>
      </c>
      <c r="F10" s="189" t="s">
        <v>93</v>
      </c>
      <c r="G10" s="189"/>
      <c r="H10" s="185" t="s">
        <v>94</v>
      </c>
      <c r="I10" s="190"/>
    </row>
    <row r="11" spans="1:10" ht="24.75" customHeight="1">
      <c r="A11" s="193"/>
      <c r="B11" s="186"/>
      <c r="C11" s="186"/>
      <c r="D11" s="186"/>
      <c r="E11" s="191"/>
      <c r="F11" s="58" t="s">
        <v>95</v>
      </c>
      <c r="G11" s="58" t="s">
        <v>96</v>
      </c>
      <c r="H11" s="58" t="s">
        <v>95</v>
      </c>
      <c r="I11" s="59" t="s">
        <v>96</v>
      </c>
    </row>
    <row r="12" spans="1:10" s="64" customFormat="1" ht="24.95" customHeight="1">
      <c r="A12" s="60"/>
      <c r="B12" s="61" t="s">
        <v>97</v>
      </c>
      <c r="C12" s="62"/>
      <c r="D12" s="62"/>
      <c r="E12" s="62"/>
      <c r="F12" s="62"/>
      <c r="G12" s="62"/>
      <c r="H12" s="62"/>
      <c r="I12" s="63"/>
    </row>
    <row r="13" spans="1:10" s="64" customFormat="1" ht="24.95" customHeight="1">
      <c r="A13" s="65">
        <v>1</v>
      </c>
      <c r="B13" s="66">
        <v>1.2</v>
      </c>
      <c r="C13" s="66" t="s">
        <v>130</v>
      </c>
      <c r="D13" s="66" t="s">
        <v>128</v>
      </c>
      <c r="E13" s="66">
        <v>60</v>
      </c>
      <c r="F13" s="66">
        <v>30</v>
      </c>
      <c r="G13" s="66">
        <v>5</v>
      </c>
      <c r="H13" s="66">
        <v>30</v>
      </c>
      <c r="I13" s="67">
        <v>7</v>
      </c>
    </row>
    <row r="14" spans="1:10" s="64" customFormat="1" ht="24.95" customHeight="1">
      <c r="A14" s="65">
        <v>2</v>
      </c>
      <c r="B14" s="66">
        <v>1.1499999999999999</v>
      </c>
      <c r="C14" s="68" t="s">
        <v>98</v>
      </c>
      <c r="D14" s="66" t="s">
        <v>129</v>
      </c>
      <c r="E14" s="66">
        <v>120</v>
      </c>
      <c r="F14" s="66">
        <v>50</v>
      </c>
      <c r="G14" s="66">
        <v>12</v>
      </c>
      <c r="H14" s="66">
        <v>150</v>
      </c>
      <c r="I14" s="67">
        <v>5</v>
      </c>
    </row>
    <row r="15" spans="1:10" ht="24.95" customHeight="1">
      <c r="A15" s="69"/>
      <c r="B15" s="70"/>
      <c r="C15" s="70"/>
      <c r="D15" s="70"/>
      <c r="E15" s="70"/>
      <c r="F15" s="70"/>
      <c r="G15" s="70"/>
      <c r="H15" s="70"/>
      <c r="I15" s="71"/>
    </row>
    <row r="16" spans="1:10" ht="24.95" customHeight="1">
      <c r="A16" s="69"/>
      <c r="B16" s="70"/>
      <c r="C16" s="70"/>
      <c r="D16" s="70"/>
      <c r="E16" s="70"/>
      <c r="F16" s="70"/>
      <c r="G16" s="70"/>
      <c r="H16" s="70"/>
      <c r="I16" s="71"/>
    </row>
    <row r="17" spans="1:9" ht="24.95" customHeight="1">
      <c r="A17" s="69"/>
      <c r="B17" s="70"/>
      <c r="C17" s="70"/>
      <c r="D17" s="70"/>
      <c r="E17" s="70"/>
      <c r="F17" s="70"/>
      <c r="G17" s="70"/>
      <c r="H17" s="70"/>
      <c r="I17" s="71"/>
    </row>
    <row r="18" spans="1:9" ht="24.95" customHeight="1">
      <c r="A18" s="69"/>
      <c r="B18" s="70"/>
      <c r="C18" s="70"/>
      <c r="D18" s="70"/>
      <c r="E18" s="70"/>
      <c r="F18" s="70"/>
      <c r="G18" s="70"/>
      <c r="H18" s="70"/>
      <c r="I18" s="71"/>
    </row>
    <row r="19" spans="1:9" ht="24.95" customHeight="1">
      <c r="A19" s="69"/>
      <c r="B19" s="70"/>
      <c r="C19" s="70"/>
      <c r="D19" s="70"/>
      <c r="E19" s="70"/>
      <c r="F19" s="70"/>
      <c r="G19" s="70"/>
      <c r="H19" s="70"/>
      <c r="I19" s="71"/>
    </row>
    <row r="20" spans="1:9" ht="24.95" customHeight="1">
      <c r="A20" s="69"/>
      <c r="B20" s="70"/>
      <c r="C20" s="70"/>
      <c r="D20" s="70"/>
      <c r="E20" s="70"/>
      <c r="F20" s="70"/>
      <c r="G20" s="70"/>
      <c r="H20" s="70"/>
      <c r="I20" s="71"/>
    </row>
    <row r="21" spans="1:9" ht="24.95" customHeight="1">
      <c r="A21" s="69"/>
      <c r="B21" s="70"/>
      <c r="C21" s="70"/>
      <c r="D21" s="70"/>
      <c r="E21" s="70"/>
      <c r="F21" s="70"/>
      <c r="G21" s="70"/>
      <c r="H21" s="70"/>
      <c r="I21" s="71"/>
    </row>
    <row r="22" spans="1:9" ht="24.95" customHeight="1">
      <c r="A22" s="69"/>
      <c r="B22" s="70"/>
      <c r="C22" s="70"/>
      <c r="D22" s="70"/>
      <c r="E22" s="70"/>
      <c r="F22" s="70"/>
      <c r="G22" s="70"/>
      <c r="H22" s="70"/>
      <c r="I22" s="71"/>
    </row>
    <row r="23" spans="1:9" ht="24.95" customHeight="1">
      <c r="A23" s="69"/>
      <c r="B23" s="70"/>
      <c r="C23" s="70"/>
      <c r="D23" s="70"/>
      <c r="E23" s="70"/>
      <c r="F23" s="70"/>
      <c r="G23" s="70"/>
      <c r="H23" s="70"/>
      <c r="I23" s="71"/>
    </row>
    <row r="24" spans="1:9" ht="24.95" customHeight="1">
      <c r="A24" s="69"/>
      <c r="B24" s="70"/>
      <c r="C24" s="70"/>
      <c r="D24" s="70"/>
      <c r="E24" s="70"/>
      <c r="F24" s="70"/>
      <c r="G24" s="70"/>
      <c r="H24" s="70"/>
      <c r="I24" s="71"/>
    </row>
    <row r="25" spans="1:9" ht="24.95" customHeight="1">
      <c r="A25" s="72"/>
      <c r="B25" s="73"/>
      <c r="C25" s="73"/>
      <c r="D25" s="73"/>
      <c r="E25" s="73"/>
      <c r="F25" s="73"/>
      <c r="G25" s="73"/>
      <c r="H25" s="73"/>
      <c r="I25" s="74"/>
    </row>
    <row r="27" spans="1:9" ht="18.75">
      <c r="A27" s="184" t="s">
        <v>99</v>
      </c>
      <c r="B27" s="184"/>
      <c r="C27" s="184"/>
      <c r="D27" s="184"/>
      <c r="E27" s="184"/>
      <c r="F27" s="184"/>
      <c r="G27" s="184"/>
      <c r="H27" s="184"/>
      <c r="I27" s="184"/>
    </row>
    <row r="28" spans="1:9" ht="12" customHeight="1">
      <c r="A28" s="99"/>
      <c r="B28" s="99"/>
      <c r="C28" s="99"/>
      <c r="D28" s="99"/>
      <c r="E28" s="99"/>
      <c r="F28" s="99"/>
      <c r="G28" s="99"/>
      <c r="H28" s="99"/>
      <c r="I28" s="99"/>
    </row>
    <row r="29" spans="1:9" ht="18.75">
      <c r="A29" s="184" t="s">
        <v>152</v>
      </c>
      <c r="B29" s="184"/>
      <c r="C29" s="184"/>
      <c r="D29" s="184"/>
      <c r="E29" s="184"/>
      <c r="F29" s="184"/>
      <c r="G29" s="184"/>
      <c r="H29" s="184"/>
      <c r="I29" s="184"/>
    </row>
    <row r="30" spans="1:9" ht="14.25">
      <c r="B30" s="75"/>
    </row>
    <row r="31" spans="1:9" ht="22.5">
      <c r="A31" s="183" t="s">
        <v>132</v>
      </c>
      <c r="B31" s="183"/>
      <c r="C31" s="183"/>
      <c r="D31" s="183"/>
      <c r="E31" s="183"/>
      <c r="F31" s="183"/>
      <c r="G31" s="183"/>
      <c r="H31" s="183"/>
      <c r="I31" s="183"/>
    </row>
  </sheetData>
  <mergeCells count="25">
    <mergeCell ref="A1:I2"/>
    <mergeCell ref="C7:D7"/>
    <mergeCell ref="C6:D6"/>
    <mergeCell ref="C5:D5"/>
    <mergeCell ref="C4:D4"/>
    <mergeCell ref="F4:I4"/>
    <mergeCell ref="E3:I3"/>
    <mergeCell ref="A4:B4"/>
    <mergeCell ref="A7:B7"/>
    <mergeCell ref="F5:I5"/>
    <mergeCell ref="A3:D3"/>
    <mergeCell ref="A6:B6"/>
    <mergeCell ref="A5:B5"/>
    <mergeCell ref="F6:I6"/>
    <mergeCell ref="A31:I31"/>
    <mergeCell ref="A29:I29"/>
    <mergeCell ref="A27:I27"/>
    <mergeCell ref="C10:C11"/>
    <mergeCell ref="F7:I7"/>
    <mergeCell ref="F10:G10"/>
    <mergeCell ref="H10:I10"/>
    <mergeCell ref="D10:D11"/>
    <mergeCell ref="E10:E11"/>
    <mergeCell ref="A10:A11"/>
    <mergeCell ref="B10:B11"/>
  </mergeCells>
  <phoneticPr fontId="3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G21"/>
  <sheetViews>
    <sheetView zoomScale="85" zoomScaleNormal="85" workbookViewId="0">
      <selection activeCell="J11" sqref="J11"/>
    </sheetView>
  </sheetViews>
  <sheetFormatPr defaultRowHeight="13.5"/>
  <cols>
    <col min="1" max="1" width="11.33203125" customWidth="1"/>
    <col min="2" max="3" width="11.33203125" style="28" customWidth="1"/>
    <col min="4" max="7" width="11.33203125" customWidth="1"/>
  </cols>
  <sheetData>
    <row r="1" spans="1:7" ht="39.75" customHeight="1">
      <c r="A1" s="128" t="s">
        <v>72</v>
      </c>
      <c r="B1" s="129"/>
      <c r="C1" s="129"/>
      <c r="D1" s="129"/>
      <c r="E1" s="129"/>
      <c r="F1" s="129"/>
      <c r="G1" s="129"/>
    </row>
    <row r="2" spans="1:7" ht="39" customHeight="1">
      <c r="A2" s="8" t="s">
        <v>0</v>
      </c>
      <c r="B2" s="12" t="s">
        <v>16</v>
      </c>
      <c r="C2" s="12" t="s">
        <v>17</v>
      </c>
      <c r="D2" s="12" t="s">
        <v>20</v>
      </c>
      <c r="E2" s="12" t="s">
        <v>18</v>
      </c>
      <c r="F2" s="12" t="s">
        <v>21</v>
      </c>
      <c r="G2" s="12" t="s">
        <v>69</v>
      </c>
    </row>
    <row r="3" spans="1:7" ht="32.25" customHeight="1">
      <c r="A3" s="6">
        <v>1</v>
      </c>
      <c r="B3" s="40"/>
      <c r="C3" s="40"/>
      <c r="D3" s="35"/>
      <c r="E3" s="36"/>
      <c r="F3" s="36"/>
      <c r="G3" s="48">
        <f>ROUNDDOWN(D3*E3*F3,1)</f>
        <v>0</v>
      </c>
    </row>
    <row r="4" spans="1:7" ht="32.25" customHeight="1">
      <c r="A4" s="6">
        <v>2</v>
      </c>
      <c r="B4" s="40"/>
      <c r="C4" s="40"/>
      <c r="D4" s="35"/>
      <c r="E4" s="36"/>
      <c r="F4" s="36"/>
      <c r="G4" s="48">
        <f t="shared" ref="G4:G14" si="0">ROUNDDOWN(D4*E4*F4,1)</f>
        <v>0</v>
      </c>
    </row>
    <row r="5" spans="1:7" ht="32.25" customHeight="1">
      <c r="A5" s="6">
        <v>3</v>
      </c>
      <c r="B5" s="40"/>
      <c r="C5" s="40"/>
      <c r="D5" s="35"/>
      <c r="E5" s="36"/>
      <c r="F5" s="36"/>
      <c r="G5" s="48">
        <f t="shared" si="0"/>
        <v>0</v>
      </c>
    </row>
    <row r="6" spans="1:7" ht="32.25" customHeight="1">
      <c r="A6" s="6">
        <v>4</v>
      </c>
      <c r="B6" s="40"/>
      <c r="C6" s="40"/>
      <c r="D6" s="35"/>
      <c r="E6" s="36"/>
      <c r="F6" s="36"/>
      <c r="G6" s="48">
        <f t="shared" si="0"/>
        <v>0</v>
      </c>
    </row>
    <row r="7" spans="1:7" ht="32.25" customHeight="1">
      <c r="A7" s="6">
        <v>5</v>
      </c>
      <c r="B7" s="40"/>
      <c r="C7" s="40"/>
      <c r="D7" s="35"/>
      <c r="E7" s="36"/>
      <c r="F7" s="36"/>
      <c r="G7" s="48">
        <f t="shared" si="0"/>
        <v>0</v>
      </c>
    </row>
    <row r="8" spans="1:7" ht="32.25" customHeight="1">
      <c r="A8" s="6">
        <v>6</v>
      </c>
      <c r="B8" s="40"/>
      <c r="C8" s="40"/>
      <c r="D8" s="35"/>
      <c r="E8" s="36"/>
      <c r="F8" s="36"/>
      <c r="G8" s="48">
        <f t="shared" si="0"/>
        <v>0</v>
      </c>
    </row>
    <row r="9" spans="1:7" ht="32.25" customHeight="1">
      <c r="A9" s="6">
        <v>7</v>
      </c>
      <c r="B9" s="40"/>
      <c r="C9" s="40"/>
      <c r="D9" s="35"/>
      <c r="E9" s="36"/>
      <c r="F9" s="36"/>
      <c r="G9" s="48">
        <f t="shared" si="0"/>
        <v>0</v>
      </c>
    </row>
    <row r="10" spans="1:7" ht="32.25" customHeight="1">
      <c r="A10" s="6">
        <v>8</v>
      </c>
      <c r="B10" s="40"/>
      <c r="C10" s="40"/>
      <c r="D10" s="35"/>
      <c r="E10" s="36"/>
      <c r="F10" s="36"/>
      <c r="G10" s="48">
        <f t="shared" si="0"/>
        <v>0</v>
      </c>
    </row>
    <row r="11" spans="1:7" ht="32.25" customHeight="1">
      <c r="A11" s="6">
        <v>9</v>
      </c>
      <c r="B11" s="40"/>
      <c r="C11" s="40"/>
      <c r="D11" s="35"/>
      <c r="E11" s="36"/>
      <c r="F11" s="36"/>
      <c r="G11" s="48">
        <f t="shared" si="0"/>
        <v>0</v>
      </c>
    </row>
    <row r="12" spans="1:7" ht="32.25" customHeight="1">
      <c r="A12" s="6">
        <v>10</v>
      </c>
      <c r="B12" s="40"/>
      <c r="C12" s="40"/>
      <c r="D12" s="35"/>
      <c r="E12" s="36"/>
      <c r="F12" s="36"/>
      <c r="G12" s="48">
        <f t="shared" si="0"/>
        <v>0</v>
      </c>
    </row>
    <row r="13" spans="1:7" ht="32.25" customHeight="1">
      <c r="A13" s="6">
        <v>11</v>
      </c>
      <c r="B13" s="40"/>
      <c r="C13" s="40"/>
      <c r="D13" s="35"/>
      <c r="E13" s="36"/>
      <c r="F13" s="36"/>
      <c r="G13" s="48">
        <f t="shared" si="0"/>
        <v>0</v>
      </c>
    </row>
    <row r="14" spans="1:7" ht="32.25" customHeight="1">
      <c r="A14" s="6">
        <v>12</v>
      </c>
      <c r="B14" s="40"/>
      <c r="C14" s="40"/>
      <c r="D14" s="35"/>
      <c r="E14" s="36"/>
      <c r="F14" s="36"/>
      <c r="G14" s="48">
        <f t="shared" si="0"/>
        <v>0</v>
      </c>
    </row>
    <row r="15" spans="1:7" ht="32.25" customHeight="1">
      <c r="A15" s="133" t="s">
        <v>22</v>
      </c>
      <c r="B15" s="134"/>
      <c r="C15" s="130" t="s">
        <v>17</v>
      </c>
      <c r="D15" s="131"/>
      <c r="E15" s="130" t="s">
        <v>20</v>
      </c>
      <c r="F15" s="132"/>
      <c r="G15" s="131"/>
    </row>
    <row r="16" spans="1:7" ht="32.25" customHeight="1">
      <c r="A16" s="133"/>
      <c r="B16" s="134"/>
      <c r="C16" s="123"/>
      <c r="D16" s="124"/>
      <c r="E16" s="125"/>
      <c r="F16" s="126"/>
      <c r="G16" s="127"/>
    </row>
    <row r="17" spans="1:7" ht="32.25" customHeight="1">
      <c r="A17" s="133"/>
      <c r="B17" s="134"/>
      <c r="C17" s="123"/>
      <c r="D17" s="124"/>
      <c r="E17" s="125"/>
      <c r="F17" s="126"/>
      <c r="G17" s="127"/>
    </row>
    <row r="18" spans="1:7" ht="32.25" customHeight="1">
      <c r="A18" s="134"/>
      <c r="B18" s="134"/>
      <c r="C18" s="123"/>
      <c r="D18" s="124"/>
      <c r="E18" s="125"/>
      <c r="F18" s="126"/>
      <c r="G18" s="127"/>
    </row>
    <row r="19" spans="1:7" ht="32.25" customHeight="1">
      <c r="A19" s="134"/>
      <c r="B19" s="134"/>
      <c r="C19" s="123"/>
      <c r="D19" s="124"/>
      <c r="E19" s="125"/>
      <c r="F19" s="126"/>
      <c r="G19" s="127"/>
    </row>
    <row r="21" spans="1:7" ht="24" customHeight="1">
      <c r="A21" s="122" t="s">
        <v>23</v>
      </c>
      <c r="B21" s="122"/>
      <c r="C21" s="122"/>
      <c r="D21" s="122"/>
      <c r="E21" s="122"/>
      <c r="F21" s="122"/>
      <c r="G21" s="122"/>
    </row>
  </sheetData>
  <mergeCells count="13">
    <mergeCell ref="A1:G1"/>
    <mergeCell ref="C15:D15"/>
    <mergeCell ref="E15:G15"/>
    <mergeCell ref="C16:D16"/>
    <mergeCell ref="E16:G16"/>
    <mergeCell ref="A15:B19"/>
    <mergeCell ref="A21:G21"/>
    <mergeCell ref="C17:D17"/>
    <mergeCell ref="C18:D18"/>
    <mergeCell ref="C19:D19"/>
    <mergeCell ref="E17:G17"/>
    <mergeCell ref="E18:G18"/>
    <mergeCell ref="E19:G19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L36"/>
  <sheetViews>
    <sheetView zoomScale="85" zoomScaleNormal="85" workbookViewId="0">
      <selection activeCell="L26" sqref="L26"/>
    </sheetView>
  </sheetViews>
  <sheetFormatPr defaultColWidth="13.77734375" defaultRowHeight="19.5" customHeight="1"/>
  <cols>
    <col min="1" max="1" width="6.5546875" customWidth="1"/>
    <col min="2" max="2" width="6.44140625" customWidth="1"/>
    <col min="3" max="3" width="5.88671875" customWidth="1"/>
    <col min="4" max="4" width="6.77734375" customWidth="1"/>
    <col min="5" max="5" width="9.33203125" customWidth="1"/>
    <col min="6" max="6" width="7.77734375" customWidth="1"/>
    <col min="7" max="7" width="9.77734375" customWidth="1"/>
    <col min="8" max="8" width="7.77734375" customWidth="1"/>
    <col min="9" max="9" width="6.88671875" customWidth="1"/>
    <col min="10" max="10" width="9.77734375" customWidth="1"/>
  </cols>
  <sheetData>
    <row r="1" spans="1:12" ht="44.25" customHeight="1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2" s="45" customFormat="1" ht="16.5" customHeight="1">
      <c r="A2" s="46" t="s">
        <v>133</v>
      </c>
      <c r="B2" s="44"/>
      <c r="C2" s="44"/>
      <c r="D2" s="44"/>
      <c r="E2" s="44"/>
      <c r="F2" s="44"/>
      <c r="G2" s="44"/>
      <c r="H2" s="44"/>
      <c r="I2" s="44"/>
      <c r="J2" s="44"/>
    </row>
    <row r="3" spans="1:12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2" ht="18.75" customHeight="1">
      <c r="A4" s="133" t="s">
        <v>13</v>
      </c>
      <c r="B4" s="149" t="s">
        <v>0</v>
      </c>
      <c r="C4" s="149" t="s">
        <v>1</v>
      </c>
      <c r="D4" s="29" t="s">
        <v>42</v>
      </c>
      <c r="E4" s="149" t="s">
        <v>11</v>
      </c>
      <c r="F4" s="149" t="s">
        <v>12</v>
      </c>
      <c r="G4" s="149" t="s">
        <v>10</v>
      </c>
      <c r="H4" s="149" t="s">
        <v>71</v>
      </c>
      <c r="I4" s="149" t="s">
        <v>15</v>
      </c>
      <c r="J4" s="133" t="s">
        <v>25</v>
      </c>
    </row>
    <row r="5" spans="1:12" ht="15.75" customHeight="1">
      <c r="A5" s="133"/>
      <c r="B5" s="149"/>
      <c r="C5" s="149"/>
      <c r="D5" s="52" t="s">
        <v>77</v>
      </c>
      <c r="E5" s="149"/>
      <c r="F5" s="149"/>
      <c r="G5" s="149"/>
      <c r="H5" s="149"/>
      <c r="I5" s="149"/>
      <c r="J5" s="133"/>
    </row>
    <row r="6" spans="1:12" ht="19.5" customHeight="1">
      <c r="A6" s="133"/>
      <c r="B6" s="136">
        <v>1</v>
      </c>
      <c r="C6" s="137">
        <v>1</v>
      </c>
      <c r="D6" s="37"/>
      <c r="E6" s="37"/>
      <c r="F6" s="37"/>
      <c r="G6" s="49">
        <f>ROUNDDOWN(E6*F6,1)</f>
        <v>0</v>
      </c>
      <c r="H6" s="50">
        <f>ROUNDDOWN(D6*G6*0.000001*64/22.4,1)</f>
        <v>0</v>
      </c>
      <c r="I6" s="138"/>
      <c r="J6" s="143" t="e">
        <f>ROUNDDOWN(C35*I6,2)</f>
        <v>#DIV/0!</v>
      </c>
      <c r="K6" s="53" t="s">
        <v>78</v>
      </c>
      <c r="L6" t="str">
        <f>IF(G6&gt;0,G6,"")</f>
        <v/>
      </c>
    </row>
    <row r="7" spans="1:12" ht="19.5" customHeight="1">
      <c r="A7" s="133"/>
      <c r="B7" s="136"/>
      <c r="C7" s="137"/>
      <c r="D7" s="37"/>
      <c r="E7" s="37"/>
      <c r="F7" s="37"/>
      <c r="G7" s="49">
        <f t="shared" ref="G7:G29" si="0">ROUNDDOWN(E7*F7,1)</f>
        <v>0</v>
      </c>
      <c r="H7" s="50">
        <f>ROUNDDOWN(D7*G7*0.000001*64/22.4,1)</f>
        <v>0</v>
      </c>
      <c r="I7" s="139"/>
      <c r="J7" s="143"/>
      <c r="L7" t="str">
        <f t="shared" ref="L7:L29" si="1">IF(G7&gt;0,G7,"")</f>
        <v/>
      </c>
    </row>
    <row r="8" spans="1:12" ht="19.5" customHeight="1">
      <c r="A8" s="133"/>
      <c r="B8" s="136"/>
      <c r="C8" s="137"/>
      <c r="D8" s="37"/>
      <c r="E8" s="37"/>
      <c r="F8" s="37"/>
      <c r="G8" s="49">
        <f t="shared" si="0"/>
        <v>0</v>
      </c>
      <c r="H8" s="50">
        <f t="shared" ref="H8:H29" si="2">ROUNDDOWN(D8*G8*0.000001*64/22.4,1)</f>
        <v>0</v>
      </c>
      <c r="I8" s="139"/>
      <c r="J8" s="143"/>
      <c r="L8" t="str">
        <f t="shared" si="1"/>
        <v/>
      </c>
    </row>
    <row r="9" spans="1:12" ht="19.5" customHeight="1">
      <c r="A9" s="133"/>
      <c r="B9" s="136"/>
      <c r="C9" s="137"/>
      <c r="D9" s="37"/>
      <c r="E9" s="37"/>
      <c r="F9" s="37"/>
      <c r="G9" s="49">
        <f t="shared" si="0"/>
        <v>0</v>
      </c>
      <c r="H9" s="50">
        <f t="shared" si="2"/>
        <v>0</v>
      </c>
      <c r="I9" s="139"/>
      <c r="J9" s="143"/>
      <c r="L9" t="str">
        <f t="shared" si="1"/>
        <v/>
      </c>
    </row>
    <row r="10" spans="1:12" ht="19.5" customHeight="1">
      <c r="A10" s="133"/>
      <c r="B10" s="136"/>
      <c r="C10" s="137">
        <v>2</v>
      </c>
      <c r="D10" s="37"/>
      <c r="E10" s="37"/>
      <c r="F10" s="37"/>
      <c r="G10" s="49">
        <f t="shared" si="0"/>
        <v>0</v>
      </c>
      <c r="H10" s="50">
        <f t="shared" si="2"/>
        <v>0</v>
      </c>
      <c r="I10" s="139"/>
      <c r="J10" s="143"/>
      <c r="L10" t="str">
        <f t="shared" si="1"/>
        <v/>
      </c>
    </row>
    <row r="11" spans="1:12" ht="19.5" customHeight="1">
      <c r="A11" s="133"/>
      <c r="B11" s="136"/>
      <c r="C11" s="137"/>
      <c r="D11" s="37"/>
      <c r="E11" s="37"/>
      <c r="F11" s="37"/>
      <c r="G11" s="49">
        <f t="shared" si="0"/>
        <v>0</v>
      </c>
      <c r="H11" s="50">
        <f t="shared" si="2"/>
        <v>0</v>
      </c>
      <c r="I11" s="139"/>
      <c r="J11" s="143"/>
      <c r="L11" t="str">
        <f t="shared" si="1"/>
        <v/>
      </c>
    </row>
    <row r="12" spans="1:12" ht="19.5" customHeight="1">
      <c r="A12" s="133"/>
      <c r="B12" s="136"/>
      <c r="C12" s="137"/>
      <c r="D12" s="37"/>
      <c r="E12" s="37"/>
      <c r="F12" s="37"/>
      <c r="G12" s="49">
        <f t="shared" si="0"/>
        <v>0</v>
      </c>
      <c r="H12" s="50">
        <f t="shared" si="2"/>
        <v>0</v>
      </c>
      <c r="I12" s="139"/>
      <c r="J12" s="143"/>
      <c r="L12" t="str">
        <f t="shared" si="1"/>
        <v/>
      </c>
    </row>
    <row r="13" spans="1:12" ht="19.5" customHeight="1">
      <c r="A13" s="133"/>
      <c r="B13" s="136"/>
      <c r="C13" s="137"/>
      <c r="D13" s="37"/>
      <c r="E13" s="37"/>
      <c r="F13" s="37"/>
      <c r="G13" s="49">
        <f t="shared" si="0"/>
        <v>0</v>
      </c>
      <c r="H13" s="50">
        <f t="shared" si="2"/>
        <v>0</v>
      </c>
      <c r="I13" s="139"/>
      <c r="J13" s="143"/>
      <c r="L13" t="str">
        <f t="shared" si="1"/>
        <v/>
      </c>
    </row>
    <row r="14" spans="1:12" ht="19.5" customHeight="1">
      <c r="A14" s="133"/>
      <c r="B14" s="136"/>
      <c r="C14" s="137">
        <v>3</v>
      </c>
      <c r="D14" s="37"/>
      <c r="E14" s="37"/>
      <c r="F14" s="37"/>
      <c r="G14" s="49">
        <f t="shared" si="0"/>
        <v>0</v>
      </c>
      <c r="H14" s="50">
        <f t="shared" si="2"/>
        <v>0</v>
      </c>
      <c r="I14" s="139"/>
      <c r="J14" s="143"/>
      <c r="L14" t="str">
        <f t="shared" si="1"/>
        <v/>
      </c>
    </row>
    <row r="15" spans="1:12" ht="19.5" customHeight="1">
      <c r="A15" s="133"/>
      <c r="B15" s="136"/>
      <c r="C15" s="137"/>
      <c r="D15" s="37"/>
      <c r="E15" s="37"/>
      <c r="F15" s="37"/>
      <c r="G15" s="49">
        <f t="shared" si="0"/>
        <v>0</v>
      </c>
      <c r="H15" s="50">
        <f t="shared" si="2"/>
        <v>0</v>
      </c>
      <c r="I15" s="139"/>
      <c r="J15" s="143"/>
      <c r="L15" t="str">
        <f t="shared" si="1"/>
        <v/>
      </c>
    </row>
    <row r="16" spans="1:12" ht="19.5" customHeight="1">
      <c r="A16" s="133"/>
      <c r="B16" s="136"/>
      <c r="C16" s="137"/>
      <c r="D16" s="37"/>
      <c r="E16" s="37"/>
      <c r="F16" s="37"/>
      <c r="G16" s="49">
        <f t="shared" si="0"/>
        <v>0</v>
      </c>
      <c r="H16" s="50">
        <f t="shared" si="2"/>
        <v>0</v>
      </c>
      <c r="I16" s="139"/>
      <c r="J16" s="143"/>
      <c r="L16" t="str">
        <f t="shared" si="1"/>
        <v/>
      </c>
    </row>
    <row r="17" spans="1:12" ht="19.5" customHeight="1">
      <c r="A17" s="133"/>
      <c r="B17" s="136"/>
      <c r="C17" s="137"/>
      <c r="D17" s="37"/>
      <c r="E17" s="37"/>
      <c r="F17" s="37"/>
      <c r="G17" s="49">
        <f t="shared" si="0"/>
        <v>0</v>
      </c>
      <c r="H17" s="50">
        <f t="shared" si="2"/>
        <v>0</v>
      </c>
      <c r="I17" s="139"/>
      <c r="J17" s="143"/>
      <c r="L17" t="str">
        <f t="shared" si="1"/>
        <v/>
      </c>
    </row>
    <row r="18" spans="1:12" ht="19.5" customHeight="1">
      <c r="A18" s="133"/>
      <c r="B18" s="136"/>
      <c r="C18" s="137">
        <v>4</v>
      </c>
      <c r="D18" s="37"/>
      <c r="E18" s="37"/>
      <c r="F18" s="37"/>
      <c r="G18" s="49">
        <f t="shared" si="0"/>
        <v>0</v>
      </c>
      <c r="H18" s="50">
        <f t="shared" si="2"/>
        <v>0</v>
      </c>
      <c r="I18" s="139"/>
      <c r="J18" s="143"/>
      <c r="L18" t="str">
        <f t="shared" si="1"/>
        <v/>
      </c>
    </row>
    <row r="19" spans="1:12" ht="19.5" customHeight="1">
      <c r="A19" s="133"/>
      <c r="B19" s="136"/>
      <c r="C19" s="137"/>
      <c r="D19" s="37"/>
      <c r="E19" s="37"/>
      <c r="F19" s="37"/>
      <c r="G19" s="49">
        <f t="shared" si="0"/>
        <v>0</v>
      </c>
      <c r="H19" s="50">
        <f t="shared" si="2"/>
        <v>0</v>
      </c>
      <c r="I19" s="139"/>
      <c r="J19" s="143"/>
      <c r="L19" t="str">
        <f t="shared" si="1"/>
        <v/>
      </c>
    </row>
    <row r="20" spans="1:12" ht="19.5" customHeight="1">
      <c r="A20" s="133"/>
      <c r="B20" s="136"/>
      <c r="C20" s="137"/>
      <c r="D20" s="37"/>
      <c r="E20" s="37"/>
      <c r="F20" s="37"/>
      <c r="G20" s="49">
        <f t="shared" si="0"/>
        <v>0</v>
      </c>
      <c r="H20" s="50">
        <f t="shared" si="2"/>
        <v>0</v>
      </c>
      <c r="I20" s="139"/>
      <c r="J20" s="143"/>
      <c r="L20" t="str">
        <f t="shared" si="1"/>
        <v/>
      </c>
    </row>
    <row r="21" spans="1:12" ht="19.5" customHeight="1">
      <c r="A21" s="133"/>
      <c r="B21" s="136"/>
      <c r="C21" s="137"/>
      <c r="D21" s="37"/>
      <c r="E21" s="37"/>
      <c r="F21" s="37"/>
      <c r="G21" s="49">
        <f t="shared" si="0"/>
        <v>0</v>
      </c>
      <c r="H21" s="50">
        <f t="shared" si="2"/>
        <v>0</v>
      </c>
      <c r="I21" s="139"/>
      <c r="J21" s="143"/>
      <c r="L21" t="str">
        <f t="shared" si="1"/>
        <v/>
      </c>
    </row>
    <row r="22" spans="1:12" ht="19.5" customHeight="1">
      <c r="A22" s="133"/>
      <c r="B22" s="136"/>
      <c r="C22" s="137">
        <v>5</v>
      </c>
      <c r="D22" s="37"/>
      <c r="E22" s="37"/>
      <c r="F22" s="37"/>
      <c r="G22" s="49">
        <f t="shared" si="0"/>
        <v>0</v>
      </c>
      <c r="H22" s="50">
        <f t="shared" si="2"/>
        <v>0</v>
      </c>
      <c r="I22" s="139"/>
      <c r="J22" s="143"/>
      <c r="L22" t="str">
        <f t="shared" si="1"/>
        <v/>
      </c>
    </row>
    <row r="23" spans="1:12" ht="19.5" customHeight="1">
      <c r="A23" s="133"/>
      <c r="B23" s="136"/>
      <c r="C23" s="137"/>
      <c r="D23" s="37"/>
      <c r="E23" s="37"/>
      <c r="F23" s="37"/>
      <c r="G23" s="49">
        <f t="shared" si="0"/>
        <v>0</v>
      </c>
      <c r="H23" s="50">
        <f t="shared" si="2"/>
        <v>0</v>
      </c>
      <c r="I23" s="139"/>
      <c r="J23" s="143"/>
      <c r="L23" t="str">
        <f t="shared" si="1"/>
        <v/>
      </c>
    </row>
    <row r="24" spans="1:12" ht="19.5" customHeight="1">
      <c r="A24" s="133"/>
      <c r="B24" s="136"/>
      <c r="C24" s="137"/>
      <c r="D24" s="37"/>
      <c r="E24" s="37"/>
      <c r="F24" s="37"/>
      <c r="G24" s="49">
        <f t="shared" si="0"/>
        <v>0</v>
      </c>
      <c r="H24" s="50">
        <f t="shared" si="2"/>
        <v>0</v>
      </c>
      <c r="I24" s="139"/>
      <c r="J24" s="143"/>
      <c r="L24" t="str">
        <f t="shared" si="1"/>
        <v/>
      </c>
    </row>
    <row r="25" spans="1:12" ht="19.5" customHeight="1">
      <c r="A25" s="133"/>
      <c r="B25" s="136"/>
      <c r="C25" s="137"/>
      <c r="D25" s="37"/>
      <c r="E25" s="37"/>
      <c r="F25" s="37"/>
      <c r="G25" s="49">
        <f t="shared" si="0"/>
        <v>0</v>
      </c>
      <c r="H25" s="50">
        <f t="shared" si="2"/>
        <v>0</v>
      </c>
      <c r="I25" s="139"/>
      <c r="J25" s="143"/>
      <c r="L25" t="str">
        <f t="shared" si="1"/>
        <v/>
      </c>
    </row>
    <row r="26" spans="1:12" ht="19.5" customHeight="1">
      <c r="A26" s="133"/>
      <c r="B26" s="136"/>
      <c r="C26" s="137">
        <v>6</v>
      </c>
      <c r="D26" s="37"/>
      <c r="E26" s="37"/>
      <c r="F26" s="37"/>
      <c r="G26" s="49">
        <f t="shared" si="0"/>
        <v>0</v>
      </c>
      <c r="H26" s="50">
        <f t="shared" si="2"/>
        <v>0</v>
      </c>
      <c r="I26" s="139"/>
      <c r="J26" s="143"/>
      <c r="L26" t="str">
        <f t="shared" si="1"/>
        <v/>
      </c>
    </row>
    <row r="27" spans="1:12" ht="19.5" customHeight="1">
      <c r="A27" s="133"/>
      <c r="B27" s="136"/>
      <c r="C27" s="137"/>
      <c r="D27" s="37"/>
      <c r="E27" s="37"/>
      <c r="F27" s="37"/>
      <c r="G27" s="49">
        <f t="shared" si="0"/>
        <v>0</v>
      </c>
      <c r="H27" s="50">
        <f t="shared" si="2"/>
        <v>0</v>
      </c>
      <c r="I27" s="139"/>
      <c r="J27" s="143"/>
      <c r="L27" t="str">
        <f t="shared" si="1"/>
        <v/>
      </c>
    </row>
    <row r="28" spans="1:12" ht="19.5" customHeight="1">
      <c r="A28" s="133"/>
      <c r="B28" s="136"/>
      <c r="C28" s="137"/>
      <c r="D28" s="37"/>
      <c r="E28" s="37"/>
      <c r="F28" s="37"/>
      <c r="G28" s="49">
        <f t="shared" si="0"/>
        <v>0</v>
      </c>
      <c r="H28" s="50">
        <f t="shared" si="2"/>
        <v>0</v>
      </c>
      <c r="I28" s="139"/>
      <c r="J28" s="143"/>
      <c r="L28" t="str">
        <f t="shared" si="1"/>
        <v/>
      </c>
    </row>
    <row r="29" spans="1:12" ht="19.5" customHeight="1">
      <c r="A29" s="133"/>
      <c r="B29" s="136"/>
      <c r="C29" s="137"/>
      <c r="D29" s="37"/>
      <c r="E29" s="37"/>
      <c r="F29" s="37"/>
      <c r="G29" s="49">
        <f t="shared" si="0"/>
        <v>0</v>
      </c>
      <c r="H29" s="50">
        <f t="shared" si="2"/>
        <v>0</v>
      </c>
      <c r="I29" s="140"/>
      <c r="J29" s="143"/>
      <c r="L29" t="str">
        <f t="shared" si="1"/>
        <v/>
      </c>
    </row>
    <row r="30" spans="1:12" ht="19.5" customHeight="1">
      <c r="A30" s="133"/>
      <c r="B30" s="136"/>
      <c r="C30" s="5" t="s">
        <v>2</v>
      </c>
      <c r="D30" s="49" t="e">
        <f>AVERAGE(D6:D29)</f>
        <v>#DIV/0!</v>
      </c>
      <c r="E30" s="49" t="e">
        <f>AVERAGE(E6:E29)</f>
        <v>#DIV/0!</v>
      </c>
      <c r="F30" s="49" t="e">
        <f>AVERAGE(F6:F29)</f>
        <v>#DIV/0!</v>
      </c>
      <c r="G30" s="49" t="e">
        <f>L30/L31</f>
        <v>#DIV/0!</v>
      </c>
      <c r="H30" s="50" t="e">
        <f>ROUNDDOWN(D30*G30*0.000001*64/22.4,1)</f>
        <v>#DIV/0!</v>
      </c>
      <c r="I30" s="141"/>
      <c r="J30" s="143"/>
      <c r="L30">
        <f>SUM(L6:L29)</f>
        <v>0</v>
      </c>
    </row>
    <row r="31" spans="1:12" ht="19.5" customHeight="1">
      <c r="A31" s="133"/>
      <c r="B31" s="136"/>
      <c r="C31" s="5" t="s">
        <v>3</v>
      </c>
      <c r="D31" s="3"/>
      <c r="E31" s="2"/>
      <c r="F31" s="4"/>
      <c r="G31" s="4"/>
      <c r="H31" s="7"/>
      <c r="I31" s="142"/>
      <c r="J31" s="143"/>
      <c r="L31">
        <f>COUNT(L6:L29)</f>
        <v>0</v>
      </c>
    </row>
    <row r="32" spans="1:12" ht="28.5" customHeight="1">
      <c r="A32" s="133" t="s">
        <v>14</v>
      </c>
      <c r="B32" s="8" t="s">
        <v>4</v>
      </c>
      <c r="C32" s="8" t="s">
        <v>5</v>
      </c>
      <c r="D32" s="11" t="s">
        <v>7</v>
      </c>
      <c r="E32" s="8" t="s">
        <v>6</v>
      </c>
      <c r="F32" s="8" t="s">
        <v>8</v>
      </c>
      <c r="G32" s="8" t="s">
        <v>10</v>
      </c>
      <c r="H32" s="8" t="s">
        <v>9</v>
      </c>
      <c r="I32" s="8" t="s">
        <v>24</v>
      </c>
      <c r="J32" s="143"/>
    </row>
    <row r="33" spans="1:10" ht="24.75" customHeight="1">
      <c r="A33" s="134"/>
      <c r="B33" s="6"/>
      <c r="C33" s="1"/>
      <c r="D33" s="38"/>
      <c r="E33" s="38"/>
      <c r="F33" s="39"/>
      <c r="G33" s="26"/>
      <c r="H33" s="27"/>
      <c r="I33" s="51">
        <f>I6</f>
        <v>0</v>
      </c>
      <c r="J33" s="143"/>
    </row>
    <row r="34" spans="1:10" ht="24.75" customHeight="1">
      <c r="A34" s="151" t="s">
        <v>41</v>
      </c>
      <c r="B34" s="152"/>
      <c r="C34" s="144" t="e">
        <f>IF(D33&gt;0,(D30+D33)/2,D30)</f>
        <v>#DIV/0!</v>
      </c>
      <c r="D34" s="145"/>
      <c r="E34" s="145"/>
      <c r="F34" s="146" t="s">
        <v>43</v>
      </c>
      <c r="G34" s="146"/>
      <c r="H34" s="147" t="e">
        <f>C34/D5</f>
        <v>#DIV/0!</v>
      </c>
      <c r="I34" s="148"/>
      <c r="J34" s="143"/>
    </row>
    <row r="35" spans="1:10" ht="27.75" customHeight="1">
      <c r="A35" s="133" t="s">
        <v>19</v>
      </c>
      <c r="B35" s="133"/>
      <c r="C35" s="153" t="e">
        <f>IF(H33&gt;0,(H30+H33)/2,H30)</f>
        <v>#DIV/0!</v>
      </c>
      <c r="D35" s="153"/>
      <c r="E35" s="153"/>
      <c r="F35" s="153"/>
      <c r="G35" s="153"/>
      <c r="H35" s="153"/>
      <c r="I35" s="153"/>
      <c r="J35" s="143"/>
    </row>
    <row r="36" spans="1:10" ht="19.5" customHeight="1">
      <c r="A36" s="150" t="s">
        <v>40</v>
      </c>
      <c r="B36" s="150"/>
      <c r="C36" s="150"/>
      <c r="D36" s="150"/>
      <c r="E36" s="150"/>
      <c r="F36" s="150"/>
      <c r="G36" s="150"/>
      <c r="H36" s="150"/>
      <c r="I36" s="150"/>
      <c r="J36" s="150"/>
    </row>
  </sheetData>
  <mergeCells count="28">
    <mergeCell ref="A36:J36"/>
    <mergeCell ref="A34:B34"/>
    <mergeCell ref="A32:A33"/>
    <mergeCell ref="A35:B35"/>
    <mergeCell ref="C35:I35"/>
    <mergeCell ref="A4:A31"/>
    <mergeCell ref="B4:B5"/>
    <mergeCell ref="H4:H5"/>
    <mergeCell ref="I4:I5"/>
    <mergeCell ref="J4:J5"/>
    <mergeCell ref="F4:F5"/>
    <mergeCell ref="G4:G5"/>
    <mergeCell ref="A1:J1"/>
    <mergeCell ref="B6:B31"/>
    <mergeCell ref="C22:C25"/>
    <mergeCell ref="C26:C29"/>
    <mergeCell ref="I6:I29"/>
    <mergeCell ref="I30:I31"/>
    <mergeCell ref="C6:C9"/>
    <mergeCell ref="C10:C13"/>
    <mergeCell ref="C14:C17"/>
    <mergeCell ref="C18:C21"/>
    <mergeCell ref="J6:J35"/>
    <mergeCell ref="C34:E34"/>
    <mergeCell ref="F34:G34"/>
    <mergeCell ref="H34:I34"/>
    <mergeCell ref="C4:C5"/>
    <mergeCell ref="E4:E5"/>
  </mergeCells>
  <phoneticPr fontId="3" type="noConversion"/>
  <printOptions horizontalCentered="1"/>
  <pageMargins left="0.55118110236220474" right="0.55118110236220474" top="0.59055118110236227" bottom="0.59055118110236227" header="0.51181102362204722" footer="0.31496062992125984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F22"/>
  <sheetViews>
    <sheetView zoomScale="85" zoomScaleNormal="85" workbookViewId="0">
      <selection sqref="A1:F1"/>
    </sheetView>
  </sheetViews>
  <sheetFormatPr defaultRowHeight="13.5"/>
  <cols>
    <col min="1" max="1" width="11.33203125" customWidth="1"/>
    <col min="2" max="3" width="11.33203125" style="28" customWidth="1"/>
    <col min="4" max="4" width="11.33203125" customWidth="1"/>
    <col min="5" max="5" width="19.77734375" customWidth="1"/>
    <col min="6" max="6" width="18.77734375" customWidth="1"/>
  </cols>
  <sheetData>
    <row r="1" spans="1:6" ht="39.75" customHeight="1">
      <c r="A1" s="128" t="s">
        <v>142</v>
      </c>
      <c r="B1" s="129"/>
      <c r="C1" s="129"/>
      <c r="D1" s="129"/>
      <c r="E1" s="129"/>
      <c r="F1" s="129"/>
    </row>
    <row r="2" spans="1:6" ht="39" customHeight="1">
      <c r="A2" s="113" t="s">
        <v>0</v>
      </c>
      <c r="B2" s="112" t="s">
        <v>16</v>
      </c>
      <c r="C2" s="112" t="s">
        <v>17</v>
      </c>
      <c r="D2" s="112" t="s">
        <v>139</v>
      </c>
      <c r="E2" s="112" t="s">
        <v>138</v>
      </c>
      <c r="F2" s="112" t="s">
        <v>69</v>
      </c>
    </row>
    <row r="3" spans="1:6" ht="32.25" customHeight="1">
      <c r="A3" s="6">
        <v>1</v>
      </c>
      <c r="B3" s="40"/>
      <c r="C3" s="40"/>
      <c r="D3" s="35"/>
      <c r="E3" s="36"/>
      <c r="F3" s="48">
        <f>ROUNDDOWN(D3*E3,1)</f>
        <v>0</v>
      </c>
    </row>
    <row r="4" spans="1:6" ht="32.25" customHeight="1">
      <c r="A4" s="6">
        <v>2</v>
      </c>
      <c r="B4" s="40"/>
      <c r="C4" s="40"/>
      <c r="D4" s="35"/>
      <c r="E4" s="36"/>
      <c r="F4" s="48">
        <f t="shared" ref="F4:F14" si="0">ROUNDDOWN(D4*E4,1)</f>
        <v>0</v>
      </c>
    </row>
    <row r="5" spans="1:6" ht="32.25" customHeight="1">
      <c r="A5" s="6">
        <v>3</v>
      </c>
      <c r="B5" s="40"/>
      <c r="C5" s="40"/>
      <c r="D5" s="35"/>
      <c r="E5" s="36"/>
      <c r="F5" s="48">
        <f t="shared" si="0"/>
        <v>0</v>
      </c>
    </row>
    <row r="6" spans="1:6" ht="32.25" customHeight="1">
      <c r="A6" s="6">
        <v>4</v>
      </c>
      <c r="B6" s="40"/>
      <c r="C6" s="40"/>
      <c r="D6" s="35"/>
      <c r="E6" s="36"/>
      <c r="F6" s="48">
        <f t="shared" si="0"/>
        <v>0</v>
      </c>
    </row>
    <row r="7" spans="1:6" ht="32.25" customHeight="1">
      <c r="A7" s="6">
        <v>5</v>
      </c>
      <c r="B7" s="40"/>
      <c r="C7" s="40"/>
      <c r="D7" s="35"/>
      <c r="E7" s="36"/>
      <c r="F7" s="48">
        <f t="shared" si="0"/>
        <v>0</v>
      </c>
    </row>
    <row r="8" spans="1:6" ht="32.25" customHeight="1">
      <c r="A8" s="6">
        <v>6</v>
      </c>
      <c r="B8" s="40"/>
      <c r="C8" s="40"/>
      <c r="D8" s="35"/>
      <c r="E8" s="36"/>
      <c r="F8" s="48">
        <f t="shared" si="0"/>
        <v>0</v>
      </c>
    </row>
    <row r="9" spans="1:6" ht="32.25" customHeight="1">
      <c r="A9" s="6">
        <v>7</v>
      </c>
      <c r="B9" s="40"/>
      <c r="C9" s="40"/>
      <c r="D9" s="35"/>
      <c r="E9" s="36"/>
      <c r="F9" s="48">
        <f t="shared" si="0"/>
        <v>0</v>
      </c>
    </row>
    <row r="10" spans="1:6" ht="32.25" customHeight="1">
      <c r="A10" s="6">
        <v>8</v>
      </c>
      <c r="B10" s="40"/>
      <c r="C10" s="40"/>
      <c r="D10" s="35"/>
      <c r="E10" s="36"/>
      <c r="F10" s="48">
        <f t="shared" si="0"/>
        <v>0</v>
      </c>
    </row>
    <row r="11" spans="1:6" ht="32.25" customHeight="1">
      <c r="A11" s="6">
        <v>9</v>
      </c>
      <c r="B11" s="40"/>
      <c r="C11" s="40"/>
      <c r="D11" s="35"/>
      <c r="E11" s="36"/>
      <c r="F11" s="48">
        <f t="shared" si="0"/>
        <v>0</v>
      </c>
    </row>
    <row r="12" spans="1:6" ht="32.25" customHeight="1">
      <c r="A12" s="6">
        <v>10</v>
      </c>
      <c r="B12" s="40"/>
      <c r="C12" s="40"/>
      <c r="D12" s="35"/>
      <c r="E12" s="36"/>
      <c r="F12" s="48">
        <f t="shared" si="0"/>
        <v>0</v>
      </c>
    </row>
    <row r="13" spans="1:6" ht="32.25" customHeight="1">
      <c r="A13" s="6">
        <v>11</v>
      </c>
      <c r="B13" s="40"/>
      <c r="C13" s="40"/>
      <c r="D13" s="35"/>
      <c r="E13" s="36"/>
      <c r="F13" s="48">
        <f t="shared" si="0"/>
        <v>0</v>
      </c>
    </row>
    <row r="14" spans="1:6" ht="32.25" customHeight="1">
      <c r="A14" s="6">
        <v>12</v>
      </c>
      <c r="B14" s="40"/>
      <c r="C14" s="40"/>
      <c r="D14" s="35"/>
      <c r="E14" s="36"/>
      <c r="F14" s="48">
        <f t="shared" si="0"/>
        <v>0</v>
      </c>
    </row>
    <row r="15" spans="1:6" ht="32.25" customHeight="1">
      <c r="A15" s="133" t="s">
        <v>22</v>
      </c>
      <c r="B15" s="134"/>
      <c r="C15" s="130" t="s">
        <v>17</v>
      </c>
      <c r="D15" s="131"/>
      <c r="E15" s="130" t="s">
        <v>20</v>
      </c>
      <c r="F15" s="131"/>
    </row>
    <row r="16" spans="1:6" ht="32.25" customHeight="1">
      <c r="A16" s="133"/>
      <c r="B16" s="134"/>
      <c r="C16" s="123"/>
      <c r="D16" s="124"/>
      <c r="E16" s="125"/>
      <c r="F16" s="127"/>
    </row>
    <row r="17" spans="1:6" ht="32.25" customHeight="1">
      <c r="A17" s="133"/>
      <c r="B17" s="134"/>
      <c r="C17" s="123"/>
      <c r="D17" s="124"/>
      <c r="E17" s="125"/>
      <c r="F17" s="127"/>
    </row>
    <row r="18" spans="1:6" ht="32.25" customHeight="1">
      <c r="A18" s="134"/>
      <c r="B18" s="134"/>
      <c r="C18" s="154" t="s">
        <v>140</v>
      </c>
      <c r="D18" s="155"/>
      <c r="E18" s="156"/>
      <c r="F18" s="157"/>
    </row>
    <row r="19" spans="1:6" ht="51" customHeight="1">
      <c r="A19" s="134"/>
      <c r="B19" s="134"/>
      <c r="C19" s="158"/>
      <c r="D19" s="159"/>
      <c r="E19" s="159"/>
      <c r="F19" s="160"/>
    </row>
    <row r="21" spans="1:6" ht="24" customHeight="1">
      <c r="A21" s="122" t="s">
        <v>23</v>
      </c>
      <c r="B21" s="122"/>
      <c r="C21" s="122"/>
      <c r="D21" s="122"/>
      <c r="E21" s="122"/>
      <c r="F21" s="122"/>
    </row>
    <row r="22" spans="1:6" ht="14.25">
      <c r="A22" s="122" t="s">
        <v>141</v>
      </c>
      <c r="B22" s="122"/>
      <c r="C22" s="122"/>
      <c r="D22" s="122"/>
      <c r="E22" s="122"/>
      <c r="F22" s="122"/>
    </row>
  </sheetData>
  <mergeCells count="11">
    <mergeCell ref="A21:F21"/>
    <mergeCell ref="A22:F22"/>
    <mergeCell ref="A1:F1"/>
    <mergeCell ref="A15:B19"/>
    <mergeCell ref="C15:D15"/>
    <mergeCell ref="E15:F15"/>
    <mergeCell ref="C16:D16"/>
    <mergeCell ref="E16:F16"/>
    <mergeCell ref="C17:D17"/>
    <mergeCell ref="E17:F17"/>
    <mergeCell ref="C18:F19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L36"/>
  <sheetViews>
    <sheetView zoomScale="85" zoomScaleNormal="85" workbookViewId="0">
      <selection activeCell="C26" sqref="C26:C29"/>
    </sheetView>
  </sheetViews>
  <sheetFormatPr defaultColWidth="13.77734375" defaultRowHeight="19.5" customHeight="1"/>
  <cols>
    <col min="1" max="1" width="6.5546875" customWidth="1"/>
    <col min="2" max="2" width="6.44140625" customWidth="1"/>
    <col min="3" max="3" width="5.88671875" customWidth="1"/>
    <col min="4" max="4" width="6.77734375" customWidth="1"/>
    <col min="5" max="5" width="9.33203125" customWidth="1"/>
    <col min="6" max="6" width="7.77734375" customWidth="1"/>
    <col min="7" max="7" width="9.77734375" customWidth="1"/>
    <col min="8" max="8" width="7.77734375" customWidth="1"/>
    <col min="9" max="9" width="6.88671875" customWidth="1"/>
    <col min="10" max="10" width="9.77734375" customWidth="1"/>
  </cols>
  <sheetData>
    <row r="1" spans="1:12" ht="44.25" customHeight="1">
      <c r="A1" s="135" t="s">
        <v>143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2" ht="19.5" customHeight="1">
      <c r="A2" s="46" t="s">
        <v>76</v>
      </c>
    </row>
    <row r="3" spans="1:12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2" ht="18.75" customHeight="1">
      <c r="A4" s="133" t="s">
        <v>45</v>
      </c>
      <c r="B4" s="149" t="s">
        <v>27</v>
      </c>
      <c r="C4" s="149" t="s">
        <v>46</v>
      </c>
      <c r="D4" s="29" t="s">
        <v>47</v>
      </c>
      <c r="E4" s="149" t="s">
        <v>48</v>
      </c>
      <c r="F4" s="149" t="s">
        <v>49</v>
      </c>
      <c r="G4" s="149" t="s">
        <v>73</v>
      </c>
      <c r="H4" s="149" t="s">
        <v>51</v>
      </c>
      <c r="I4" s="149" t="s">
        <v>52</v>
      </c>
      <c r="J4" s="133" t="s">
        <v>53</v>
      </c>
    </row>
    <row r="5" spans="1:12" ht="15.75" customHeight="1">
      <c r="A5" s="133"/>
      <c r="B5" s="149"/>
      <c r="C5" s="149"/>
      <c r="D5" s="52"/>
      <c r="E5" s="149"/>
      <c r="F5" s="149"/>
      <c r="G5" s="149"/>
      <c r="H5" s="149"/>
      <c r="I5" s="149"/>
      <c r="J5" s="133"/>
    </row>
    <row r="6" spans="1:12" ht="19.5" customHeight="1">
      <c r="A6" s="133"/>
      <c r="B6" s="136">
        <v>1</v>
      </c>
      <c r="C6" s="137">
        <v>1</v>
      </c>
      <c r="D6" s="37"/>
      <c r="E6" s="37"/>
      <c r="F6" s="37"/>
      <c r="G6" s="49">
        <f>ROUNDDOWN(E6*F6,1)</f>
        <v>0</v>
      </c>
      <c r="H6" s="50">
        <f>ROUNDDOWN(D6*G6*0.000001,1)</f>
        <v>0</v>
      </c>
      <c r="I6" s="138"/>
      <c r="J6" s="143" t="e">
        <f>ROUNDDOWN(C35*I6,2)</f>
        <v>#DIV/0!</v>
      </c>
      <c r="K6" s="53" t="s">
        <v>78</v>
      </c>
      <c r="L6" t="str">
        <f>IF(G6&gt;0,G6,"")</f>
        <v/>
      </c>
    </row>
    <row r="7" spans="1:12" ht="19.5" customHeight="1">
      <c r="A7" s="133"/>
      <c r="B7" s="136"/>
      <c r="C7" s="137"/>
      <c r="D7" s="37"/>
      <c r="E7" s="37"/>
      <c r="F7" s="37"/>
      <c r="G7" s="49">
        <f t="shared" ref="G7:G29" si="0">ROUNDDOWN(E7*F7,1)</f>
        <v>0</v>
      </c>
      <c r="H7" s="50">
        <f t="shared" ref="H7:H29" si="1">ROUNDDOWN(D7*G7*0.000001,1)</f>
        <v>0</v>
      </c>
      <c r="I7" s="139"/>
      <c r="J7" s="143"/>
      <c r="L7" t="str">
        <f t="shared" ref="L7:L29" si="2">IF(G7&gt;0,G7,"")</f>
        <v/>
      </c>
    </row>
    <row r="8" spans="1:12" ht="19.5" customHeight="1">
      <c r="A8" s="133"/>
      <c r="B8" s="136"/>
      <c r="C8" s="137"/>
      <c r="D8" s="37"/>
      <c r="E8" s="37"/>
      <c r="F8" s="37"/>
      <c r="G8" s="49">
        <f t="shared" si="0"/>
        <v>0</v>
      </c>
      <c r="H8" s="50">
        <f t="shared" si="1"/>
        <v>0</v>
      </c>
      <c r="I8" s="139"/>
      <c r="J8" s="143"/>
      <c r="L8" t="str">
        <f t="shared" si="2"/>
        <v/>
      </c>
    </row>
    <row r="9" spans="1:12" ht="19.5" customHeight="1">
      <c r="A9" s="133"/>
      <c r="B9" s="136"/>
      <c r="C9" s="137"/>
      <c r="D9" s="37"/>
      <c r="E9" s="37"/>
      <c r="F9" s="37"/>
      <c r="G9" s="49">
        <f t="shared" si="0"/>
        <v>0</v>
      </c>
      <c r="H9" s="50">
        <f t="shared" si="1"/>
        <v>0</v>
      </c>
      <c r="I9" s="139"/>
      <c r="J9" s="143"/>
      <c r="L9" t="str">
        <f t="shared" si="2"/>
        <v/>
      </c>
    </row>
    <row r="10" spans="1:12" ht="19.5" customHeight="1">
      <c r="A10" s="133"/>
      <c r="B10" s="136"/>
      <c r="C10" s="137">
        <v>2</v>
      </c>
      <c r="D10" s="37"/>
      <c r="E10" s="37"/>
      <c r="F10" s="37"/>
      <c r="G10" s="49">
        <f t="shared" si="0"/>
        <v>0</v>
      </c>
      <c r="H10" s="50">
        <f t="shared" si="1"/>
        <v>0</v>
      </c>
      <c r="I10" s="139"/>
      <c r="J10" s="143"/>
      <c r="L10" t="str">
        <f t="shared" si="2"/>
        <v/>
      </c>
    </row>
    <row r="11" spans="1:12" ht="19.5" customHeight="1">
      <c r="A11" s="133"/>
      <c r="B11" s="136"/>
      <c r="C11" s="137"/>
      <c r="D11" s="37"/>
      <c r="E11" s="37"/>
      <c r="F11" s="37"/>
      <c r="G11" s="49">
        <f t="shared" si="0"/>
        <v>0</v>
      </c>
      <c r="H11" s="50">
        <f t="shared" si="1"/>
        <v>0</v>
      </c>
      <c r="I11" s="139"/>
      <c r="J11" s="143"/>
      <c r="L11" t="str">
        <f t="shared" si="2"/>
        <v/>
      </c>
    </row>
    <row r="12" spans="1:12" ht="19.5" customHeight="1">
      <c r="A12" s="133"/>
      <c r="B12" s="136"/>
      <c r="C12" s="137"/>
      <c r="D12" s="37"/>
      <c r="E12" s="37"/>
      <c r="F12" s="37"/>
      <c r="G12" s="49">
        <f t="shared" si="0"/>
        <v>0</v>
      </c>
      <c r="H12" s="50">
        <f t="shared" si="1"/>
        <v>0</v>
      </c>
      <c r="I12" s="139"/>
      <c r="J12" s="143"/>
      <c r="L12" t="str">
        <f t="shared" si="2"/>
        <v/>
      </c>
    </row>
    <row r="13" spans="1:12" ht="19.5" customHeight="1">
      <c r="A13" s="133"/>
      <c r="B13" s="136"/>
      <c r="C13" s="137"/>
      <c r="D13" s="37"/>
      <c r="E13" s="37"/>
      <c r="F13" s="37"/>
      <c r="G13" s="49">
        <f t="shared" si="0"/>
        <v>0</v>
      </c>
      <c r="H13" s="50">
        <f t="shared" si="1"/>
        <v>0</v>
      </c>
      <c r="I13" s="139"/>
      <c r="J13" s="143"/>
      <c r="L13" t="str">
        <f t="shared" si="2"/>
        <v/>
      </c>
    </row>
    <row r="14" spans="1:12" ht="19.5" customHeight="1">
      <c r="A14" s="133"/>
      <c r="B14" s="136"/>
      <c r="C14" s="137">
        <v>3</v>
      </c>
      <c r="D14" s="37"/>
      <c r="E14" s="37"/>
      <c r="F14" s="37"/>
      <c r="G14" s="49">
        <f t="shared" si="0"/>
        <v>0</v>
      </c>
      <c r="H14" s="50">
        <f t="shared" si="1"/>
        <v>0</v>
      </c>
      <c r="I14" s="139"/>
      <c r="J14" s="143"/>
      <c r="L14" t="str">
        <f t="shared" si="2"/>
        <v/>
      </c>
    </row>
    <row r="15" spans="1:12" ht="19.5" customHeight="1">
      <c r="A15" s="133"/>
      <c r="B15" s="136"/>
      <c r="C15" s="137"/>
      <c r="D15" s="37"/>
      <c r="E15" s="37"/>
      <c r="F15" s="37"/>
      <c r="G15" s="49">
        <f t="shared" si="0"/>
        <v>0</v>
      </c>
      <c r="H15" s="50">
        <f t="shared" si="1"/>
        <v>0</v>
      </c>
      <c r="I15" s="139"/>
      <c r="J15" s="143"/>
      <c r="L15" t="str">
        <f t="shared" si="2"/>
        <v/>
      </c>
    </row>
    <row r="16" spans="1:12" ht="19.5" customHeight="1">
      <c r="A16" s="133"/>
      <c r="B16" s="136"/>
      <c r="C16" s="137"/>
      <c r="D16" s="37"/>
      <c r="E16" s="37"/>
      <c r="F16" s="37"/>
      <c r="G16" s="49">
        <f t="shared" si="0"/>
        <v>0</v>
      </c>
      <c r="H16" s="50">
        <f t="shared" si="1"/>
        <v>0</v>
      </c>
      <c r="I16" s="139"/>
      <c r="J16" s="143"/>
      <c r="L16" t="str">
        <f t="shared" si="2"/>
        <v/>
      </c>
    </row>
    <row r="17" spans="1:12" ht="19.5" customHeight="1">
      <c r="A17" s="133"/>
      <c r="B17" s="136"/>
      <c r="C17" s="137"/>
      <c r="D17" s="37"/>
      <c r="E17" s="37"/>
      <c r="F17" s="37"/>
      <c r="G17" s="49">
        <f t="shared" si="0"/>
        <v>0</v>
      </c>
      <c r="H17" s="50">
        <f t="shared" si="1"/>
        <v>0</v>
      </c>
      <c r="I17" s="139"/>
      <c r="J17" s="143"/>
      <c r="L17" t="str">
        <f t="shared" si="2"/>
        <v/>
      </c>
    </row>
    <row r="18" spans="1:12" ht="19.5" customHeight="1">
      <c r="A18" s="133"/>
      <c r="B18" s="136"/>
      <c r="C18" s="137">
        <v>4</v>
      </c>
      <c r="D18" s="37"/>
      <c r="E18" s="37"/>
      <c r="F18" s="37"/>
      <c r="G18" s="49">
        <f t="shared" si="0"/>
        <v>0</v>
      </c>
      <c r="H18" s="50">
        <f t="shared" si="1"/>
        <v>0</v>
      </c>
      <c r="I18" s="139"/>
      <c r="J18" s="143"/>
      <c r="L18" t="str">
        <f t="shared" si="2"/>
        <v/>
      </c>
    </row>
    <row r="19" spans="1:12" ht="19.5" customHeight="1">
      <c r="A19" s="133"/>
      <c r="B19" s="136"/>
      <c r="C19" s="137"/>
      <c r="D19" s="37"/>
      <c r="E19" s="37"/>
      <c r="F19" s="37"/>
      <c r="G19" s="49">
        <f t="shared" si="0"/>
        <v>0</v>
      </c>
      <c r="H19" s="50">
        <f t="shared" si="1"/>
        <v>0</v>
      </c>
      <c r="I19" s="139"/>
      <c r="J19" s="143"/>
      <c r="L19" t="str">
        <f t="shared" si="2"/>
        <v/>
      </c>
    </row>
    <row r="20" spans="1:12" ht="19.5" customHeight="1">
      <c r="A20" s="133"/>
      <c r="B20" s="136"/>
      <c r="C20" s="137"/>
      <c r="D20" s="37"/>
      <c r="E20" s="37"/>
      <c r="F20" s="37"/>
      <c r="G20" s="49">
        <f t="shared" si="0"/>
        <v>0</v>
      </c>
      <c r="H20" s="50">
        <f t="shared" si="1"/>
        <v>0</v>
      </c>
      <c r="I20" s="139"/>
      <c r="J20" s="143"/>
      <c r="L20" t="str">
        <f t="shared" si="2"/>
        <v/>
      </c>
    </row>
    <row r="21" spans="1:12" ht="19.5" customHeight="1">
      <c r="A21" s="133"/>
      <c r="B21" s="136"/>
      <c r="C21" s="137"/>
      <c r="D21" s="37"/>
      <c r="E21" s="37"/>
      <c r="F21" s="37"/>
      <c r="G21" s="49">
        <f t="shared" si="0"/>
        <v>0</v>
      </c>
      <c r="H21" s="50">
        <f t="shared" si="1"/>
        <v>0</v>
      </c>
      <c r="I21" s="139"/>
      <c r="J21" s="143"/>
      <c r="L21" t="str">
        <f t="shared" si="2"/>
        <v/>
      </c>
    </row>
    <row r="22" spans="1:12" ht="19.5" customHeight="1">
      <c r="A22" s="133"/>
      <c r="B22" s="136"/>
      <c r="C22" s="137">
        <v>5</v>
      </c>
      <c r="D22" s="37"/>
      <c r="E22" s="37"/>
      <c r="F22" s="37"/>
      <c r="G22" s="49">
        <f t="shared" si="0"/>
        <v>0</v>
      </c>
      <c r="H22" s="50">
        <f t="shared" si="1"/>
        <v>0</v>
      </c>
      <c r="I22" s="139"/>
      <c r="J22" s="143"/>
      <c r="L22" t="str">
        <f t="shared" si="2"/>
        <v/>
      </c>
    </row>
    <row r="23" spans="1:12" ht="19.5" customHeight="1">
      <c r="A23" s="133"/>
      <c r="B23" s="136"/>
      <c r="C23" s="137"/>
      <c r="D23" s="37"/>
      <c r="E23" s="37"/>
      <c r="F23" s="37"/>
      <c r="G23" s="49">
        <f t="shared" si="0"/>
        <v>0</v>
      </c>
      <c r="H23" s="50">
        <f t="shared" si="1"/>
        <v>0</v>
      </c>
      <c r="I23" s="139"/>
      <c r="J23" s="143"/>
      <c r="L23" t="str">
        <f t="shared" si="2"/>
        <v/>
      </c>
    </row>
    <row r="24" spans="1:12" ht="19.5" customHeight="1">
      <c r="A24" s="133"/>
      <c r="B24" s="136"/>
      <c r="C24" s="137"/>
      <c r="D24" s="37"/>
      <c r="E24" s="37"/>
      <c r="F24" s="37"/>
      <c r="G24" s="49">
        <f t="shared" si="0"/>
        <v>0</v>
      </c>
      <c r="H24" s="50">
        <f t="shared" si="1"/>
        <v>0</v>
      </c>
      <c r="I24" s="139"/>
      <c r="J24" s="143"/>
      <c r="L24" t="str">
        <f t="shared" si="2"/>
        <v/>
      </c>
    </row>
    <row r="25" spans="1:12" ht="19.5" customHeight="1">
      <c r="A25" s="133"/>
      <c r="B25" s="136"/>
      <c r="C25" s="137"/>
      <c r="D25" s="37"/>
      <c r="E25" s="37"/>
      <c r="F25" s="37"/>
      <c r="G25" s="49">
        <f t="shared" si="0"/>
        <v>0</v>
      </c>
      <c r="H25" s="50">
        <f t="shared" si="1"/>
        <v>0</v>
      </c>
      <c r="I25" s="139"/>
      <c r="J25" s="143"/>
      <c r="L25" t="str">
        <f t="shared" si="2"/>
        <v/>
      </c>
    </row>
    <row r="26" spans="1:12" ht="19.5" customHeight="1">
      <c r="A26" s="133"/>
      <c r="B26" s="136"/>
      <c r="C26" s="137">
        <v>6</v>
      </c>
      <c r="D26" s="37"/>
      <c r="E26" s="37"/>
      <c r="F26" s="37"/>
      <c r="G26" s="49">
        <f t="shared" si="0"/>
        <v>0</v>
      </c>
      <c r="H26" s="50">
        <f t="shared" si="1"/>
        <v>0</v>
      </c>
      <c r="I26" s="139"/>
      <c r="J26" s="143"/>
      <c r="L26" t="str">
        <f t="shared" si="2"/>
        <v/>
      </c>
    </row>
    <row r="27" spans="1:12" ht="19.5" customHeight="1">
      <c r="A27" s="133"/>
      <c r="B27" s="136"/>
      <c r="C27" s="137"/>
      <c r="D27" s="37"/>
      <c r="E27" s="37"/>
      <c r="F27" s="37"/>
      <c r="G27" s="49">
        <f t="shared" si="0"/>
        <v>0</v>
      </c>
      <c r="H27" s="50">
        <f t="shared" si="1"/>
        <v>0</v>
      </c>
      <c r="I27" s="139"/>
      <c r="J27" s="143"/>
      <c r="L27" t="str">
        <f t="shared" si="2"/>
        <v/>
      </c>
    </row>
    <row r="28" spans="1:12" ht="19.5" customHeight="1">
      <c r="A28" s="133"/>
      <c r="B28" s="136"/>
      <c r="C28" s="137"/>
      <c r="D28" s="37"/>
      <c r="E28" s="37"/>
      <c r="F28" s="37"/>
      <c r="G28" s="49">
        <f t="shared" si="0"/>
        <v>0</v>
      </c>
      <c r="H28" s="50">
        <f t="shared" si="1"/>
        <v>0</v>
      </c>
      <c r="I28" s="139"/>
      <c r="J28" s="143"/>
      <c r="L28" t="str">
        <f t="shared" si="2"/>
        <v/>
      </c>
    </row>
    <row r="29" spans="1:12" ht="19.5" customHeight="1">
      <c r="A29" s="133"/>
      <c r="B29" s="136"/>
      <c r="C29" s="137"/>
      <c r="D29" s="37"/>
      <c r="E29" s="37"/>
      <c r="F29" s="37"/>
      <c r="G29" s="49">
        <f t="shared" si="0"/>
        <v>0</v>
      </c>
      <c r="H29" s="50">
        <f t="shared" si="1"/>
        <v>0</v>
      </c>
      <c r="I29" s="140"/>
      <c r="J29" s="143"/>
      <c r="L29" t="str">
        <f t="shared" si="2"/>
        <v/>
      </c>
    </row>
    <row r="30" spans="1:12" ht="19.5" customHeight="1">
      <c r="A30" s="133"/>
      <c r="B30" s="136"/>
      <c r="C30" s="5" t="s">
        <v>54</v>
      </c>
      <c r="D30" s="49" t="e">
        <f>AVERAGE(D6:D29)</f>
        <v>#DIV/0!</v>
      </c>
      <c r="E30" s="49" t="e">
        <f>AVERAGE(E6:E29)</f>
        <v>#DIV/0!</v>
      </c>
      <c r="F30" s="49" t="e">
        <f>AVERAGE(F6:F29)</f>
        <v>#DIV/0!</v>
      </c>
      <c r="G30" s="49" t="e">
        <f>L30/L31</f>
        <v>#DIV/0!</v>
      </c>
      <c r="H30" s="50" t="e">
        <f>ROUNDDOWN(D30*G30*0.000001,1)</f>
        <v>#DIV/0!</v>
      </c>
      <c r="I30" s="141"/>
      <c r="J30" s="143"/>
      <c r="L30">
        <f>SUM(L6:L29)</f>
        <v>0</v>
      </c>
    </row>
    <row r="31" spans="1:12" ht="19.5" customHeight="1">
      <c r="A31" s="133"/>
      <c r="B31" s="136"/>
      <c r="C31" s="5" t="s">
        <v>55</v>
      </c>
      <c r="D31" s="3"/>
      <c r="E31" s="2"/>
      <c r="F31" s="4"/>
      <c r="G31" s="4"/>
      <c r="H31" s="7"/>
      <c r="I31" s="142"/>
      <c r="J31" s="143"/>
      <c r="L31">
        <f>COUNT(L6:L29)</f>
        <v>0</v>
      </c>
    </row>
    <row r="32" spans="1:12" ht="28.5" customHeight="1">
      <c r="A32" s="133" t="s">
        <v>56</v>
      </c>
      <c r="B32" s="8" t="s">
        <v>27</v>
      </c>
      <c r="C32" s="8" t="s">
        <v>46</v>
      </c>
      <c r="D32" s="11" t="s">
        <v>47</v>
      </c>
      <c r="E32" s="8" t="s">
        <v>57</v>
      </c>
      <c r="F32" s="8" t="s">
        <v>49</v>
      </c>
      <c r="G32" s="8" t="s">
        <v>50</v>
      </c>
      <c r="H32" s="8" t="s">
        <v>51</v>
      </c>
      <c r="I32" s="8" t="s">
        <v>52</v>
      </c>
      <c r="J32" s="143"/>
    </row>
    <row r="33" spans="1:10" ht="24.75" customHeight="1">
      <c r="A33" s="134"/>
      <c r="B33" s="6"/>
      <c r="C33" s="1"/>
      <c r="D33" s="38"/>
      <c r="E33" s="38"/>
      <c r="F33" s="39"/>
      <c r="G33" s="49">
        <f>E33*F33</f>
        <v>0</v>
      </c>
      <c r="H33" s="50">
        <f>D33*G33*0.000001</f>
        <v>0</v>
      </c>
      <c r="I33" s="51">
        <f>I6</f>
        <v>0</v>
      </c>
      <c r="J33" s="143"/>
    </row>
    <row r="34" spans="1:10" ht="24.75" customHeight="1">
      <c r="A34" s="151" t="s">
        <v>58</v>
      </c>
      <c r="B34" s="152"/>
      <c r="C34" s="144" t="e">
        <f>IF(D33&gt;0,(D30+D33)/2,D30)</f>
        <v>#DIV/0!</v>
      </c>
      <c r="D34" s="145"/>
      <c r="E34" s="145"/>
      <c r="F34" s="146" t="s">
        <v>59</v>
      </c>
      <c r="G34" s="146"/>
      <c r="H34" s="147" t="e">
        <f>C34/D5</f>
        <v>#DIV/0!</v>
      </c>
      <c r="I34" s="148"/>
      <c r="J34" s="143"/>
    </row>
    <row r="35" spans="1:10" ht="27.75" customHeight="1">
      <c r="A35" s="133" t="s">
        <v>60</v>
      </c>
      <c r="B35" s="133"/>
      <c r="C35" s="153" t="e">
        <f>IF(H33&gt;0,(H30+H33)/2,H30)</f>
        <v>#DIV/0!</v>
      </c>
      <c r="D35" s="153"/>
      <c r="E35" s="153"/>
      <c r="F35" s="153"/>
      <c r="G35" s="153"/>
      <c r="H35" s="153"/>
      <c r="I35" s="153"/>
      <c r="J35" s="143"/>
    </row>
    <row r="36" spans="1:10" ht="19.5" customHeight="1">
      <c r="A36" s="150" t="s">
        <v>61</v>
      </c>
      <c r="B36" s="150"/>
      <c r="C36" s="150"/>
      <c r="D36" s="150"/>
      <c r="E36" s="150"/>
      <c r="F36" s="150"/>
      <c r="G36" s="150"/>
      <c r="H36" s="150"/>
      <c r="I36" s="150"/>
      <c r="J36" s="150"/>
    </row>
  </sheetData>
  <mergeCells count="28">
    <mergeCell ref="A1:J1"/>
    <mergeCell ref="A32:A33"/>
    <mergeCell ref="A34:B34"/>
    <mergeCell ref="C26:C29"/>
    <mergeCell ref="A4:A31"/>
    <mergeCell ref="B4:B5"/>
    <mergeCell ref="C4:C5"/>
    <mergeCell ref="E4:E5"/>
    <mergeCell ref="I4:I5"/>
    <mergeCell ref="J4:J5"/>
    <mergeCell ref="F4:F5"/>
    <mergeCell ref="G4:G5"/>
    <mergeCell ref="H4:H5"/>
    <mergeCell ref="A36:J36"/>
    <mergeCell ref="I6:I29"/>
    <mergeCell ref="I30:I31"/>
    <mergeCell ref="C6:C9"/>
    <mergeCell ref="C10:C13"/>
    <mergeCell ref="C14:C17"/>
    <mergeCell ref="C18:C21"/>
    <mergeCell ref="B6:B31"/>
    <mergeCell ref="C22:C25"/>
    <mergeCell ref="J6:J35"/>
    <mergeCell ref="C34:E34"/>
    <mergeCell ref="F34:G34"/>
    <mergeCell ref="H34:I34"/>
    <mergeCell ref="A35:B35"/>
    <mergeCell ref="C35:I35"/>
  </mergeCells>
  <phoneticPr fontId="3" type="noConversion"/>
  <printOptions horizontalCentered="1"/>
  <pageMargins left="0.55118110236220474" right="0.55118110236220474" top="0.98425196850393704" bottom="0.59055118110236227" header="0.51181102362204722" footer="0.31496062992125984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F22"/>
  <sheetViews>
    <sheetView zoomScale="85" zoomScaleNormal="85" workbookViewId="0">
      <selection sqref="A1:F1"/>
    </sheetView>
  </sheetViews>
  <sheetFormatPr defaultRowHeight="13.5"/>
  <cols>
    <col min="1" max="1" width="11.33203125" customWidth="1"/>
    <col min="2" max="3" width="11.33203125" style="28" customWidth="1"/>
    <col min="4" max="4" width="11.33203125" customWidth="1"/>
    <col min="5" max="5" width="19.77734375" customWidth="1"/>
    <col min="6" max="6" width="18.77734375" customWidth="1"/>
  </cols>
  <sheetData>
    <row r="1" spans="1:6" ht="39.75" customHeight="1">
      <c r="A1" s="128" t="s">
        <v>144</v>
      </c>
      <c r="B1" s="129"/>
      <c r="C1" s="129"/>
      <c r="D1" s="129"/>
      <c r="E1" s="129"/>
      <c r="F1" s="129"/>
    </row>
    <row r="2" spans="1:6" ht="39" customHeight="1">
      <c r="A2" s="111" t="s">
        <v>0</v>
      </c>
      <c r="B2" s="110" t="s">
        <v>16</v>
      </c>
      <c r="C2" s="110" t="s">
        <v>17</v>
      </c>
      <c r="D2" s="110" t="s">
        <v>139</v>
      </c>
      <c r="E2" s="110" t="s">
        <v>138</v>
      </c>
      <c r="F2" s="110" t="s">
        <v>69</v>
      </c>
    </row>
    <row r="3" spans="1:6" ht="32.25" customHeight="1">
      <c r="A3" s="6">
        <v>1</v>
      </c>
      <c r="B3" s="40"/>
      <c r="C3" s="40"/>
      <c r="D3" s="35"/>
      <c r="E3" s="36"/>
      <c r="F3" s="48">
        <f>ROUNDDOWN(D3*E3,1)</f>
        <v>0</v>
      </c>
    </row>
    <row r="4" spans="1:6" ht="32.25" customHeight="1">
      <c r="A4" s="6">
        <v>2</v>
      </c>
      <c r="B4" s="40"/>
      <c r="C4" s="40"/>
      <c r="D4" s="35"/>
      <c r="E4" s="36"/>
      <c r="F4" s="48">
        <f t="shared" ref="F4:F14" si="0">ROUNDDOWN(D4*E4,1)</f>
        <v>0</v>
      </c>
    </row>
    <row r="5" spans="1:6" ht="32.25" customHeight="1">
      <c r="A5" s="6">
        <v>3</v>
      </c>
      <c r="B5" s="40"/>
      <c r="C5" s="40"/>
      <c r="D5" s="35"/>
      <c r="E5" s="36"/>
      <c r="F5" s="48">
        <f t="shared" si="0"/>
        <v>0</v>
      </c>
    </row>
    <row r="6" spans="1:6" ht="32.25" customHeight="1">
      <c r="A6" s="6">
        <v>4</v>
      </c>
      <c r="B6" s="40"/>
      <c r="C6" s="40"/>
      <c r="D6" s="35"/>
      <c r="E6" s="36"/>
      <c r="F6" s="48">
        <f t="shared" si="0"/>
        <v>0</v>
      </c>
    </row>
    <row r="7" spans="1:6" ht="32.25" customHeight="1">
      <c r="A7" s="6">
        <v>5</v>
      </c>
      <c r="B7" s="40"/>
      <c r="C7" s="40"/>
      <c r="D7" s="35"/>
      <c r="E7" s="36"/>
      <c r="F7" s="48">
        <f t="shared" si="0"/>
        <v>0</v>
      </c>
    </row>
    <row r="8" spans="1:6" ht="32.25" customHeight="1">
      <c r="A8" s="6">
        <v>6</v>
      </c>
      <c r="B8" s="40"/>
      <c r="C8" s="40"/>
      <c r="D8" s="35"/>
      <c r="E8" s="36"/>
      <c r="F8" s="48">
        <f t="shared" si="0"/>
        <v>0</v>
      </c>
    </row>
    <row r="9" spans="1:6" ht="32.25" customHeight="1">
      <c r="A9" s="6">
        <v>7</v>
      </c>
      <c r="B9" s="40"/>
      <c r="C9" s="40"/>
      <c r="D9" s="35"/>
      <c r="E9" s="36"/>
      <c r="F9" s="48">
        <f t="shared" si="0"/>
        <v>0</v>
      </c>
    </row>
    <row r="10" spans="1:6" ht="32.25" customHeight="1">
      <c r="A10" s="6">
        <v>8</v>
      </c>
      <c r="B10" s="40"/>
      <c r="C10" s="40"/>
      <c r="D10" s="35"/>
      <c r="E10" s="36"/>
      <c r="F10" s="48">
        <f t="shared" si="0"/>
        <v>0</v>
      </c>
    </row>
    <row r="11" spans="1:6" ht="32.25" customHeight="1">
      <c r="A11" s="6">
        <v>9</v>
      </c>
      <c r="B11" s="40"/>
      <c r="C11" s="40"/>
      <c r="D11" s="35"/>
      <c r="E11" s="36"/>
      <c r="F11" s="48">
        <f t="shared" si="0"/>
        <v>0</v>
      </c>
    </row>
    <row r="12" spans="1:6" ht="32.25" customHeight="1">
      <c r="A12" s="6">
        <v>10</v>
      </c>
      <c r="B12" s="40"/>
      <c r="C12" s="40"/>
      <c r="D12" s="35"/>
      <c r="E12" s="36"/>
      <c r="F12" s="48">
        <f t="shared" si="0"/>
        <v>0</v>
      </c>
    </row>
    <row r="13" spans="1:6" ht="32.25" customHeight="1">
      <c r="A13" s="6">
        <v>11</v>
      </c>
      <c r="B13" s="40"/>
      <c r="C13" s="40"/>
      <c r="D13" s="35"/>
      <c r="E13" s="36"/>
      <c r="F13" s="48">
        <f t="shared" si="0"/>
        <v>0</v>
      </c>
    </row>
    <row r="14" spans="1:6" ht="32.25" customHeight="1">
      <c r="A14" s="6">
        <v>12</v>
      </c>
      <c r="B14" s="40"/>
      <c r="C14" s="40"/>
      <c r="D14" s="35"/>
      <c r="E14" s="36"/>
      <c r="F14" s="48">
        <f t="shared" si="0"/>
        <v>0</v>
      </c>
    </row>
    <row r="15" spans="1:6" ht="32.25" customHeight="1">
      <c r="A15" s="133" t="s">
        <v>22</v>
      </c>
      <c r="B15" s="134"/>
      <c r="C15" s="130" t="s">
        <v>17</v>
      </c>
      <c r="D15" s="131"/>
      <c r="E15" s="130" t="s">
        <v>137</v>
      </c>
      <c r="F15" s="131"/>
    </row>
    <row r="16" spans="1:6" ht="32.25" customHeight="1">
      <c r="A16" s="133"/>
      <c r="B16" s="134"/>
      <c r="C16" s="123"/>
      <c r="D16" s="124"/>
      <c r="E16" s="125"/>
      <c r="F16" s="127"/>
    </row>
    <row r="17" spans="1:6" ht="32.25" customHeight="1">
      <c r="A17" s="133"/>
      <c r="B17" s="134"/>
      <c r="C17" s="123"/>
      <c r="D17" s="124"/>
      <c r="E17" s="125"/>
      <c r="F17" s="127"/>
    </row>
    <row r="18" spans="1:6" ht="32.25" customHeight="1">
      <c r="A18" s="134"/>
      <c r="B18" s="134"/>
      <c r="C18" s="154" t="s">
        <v>140</v>
      </c>
      <c r="D18" s="155"/>
      <c r="E18" s="156"/>
      <c r="F18" s="157"/>
    </row>
    <row r="19" spans="1:6" ht="51" customHeight="1">
      <c r="A19" s="134"/>
      <c r="B19" s="134"/>
      <c r="C19" s="158"/>
      <c r="D19" s="159"/>
      <c r="E19" s="159"/>
      <c r="F19" s="160"/>
    </row>
    <row r="21" spans="1:6" ht="24" customHeight="1">
      <c r="A21" s="122" t="s">
        <v>23</v>
      </c>
      <c r="B21" s="122"/>
      <c r="C21" s="122"/>
      <c r="D21" s="122"/>
      <c r="E21" s="122"/>
      <c r="F21" s="122"/>
    </row>
    <row r="22" spans="1:6" ht="14.25">
      <c r="A22" s="122" t="s">
        <v>141</v>
      </c>
      <c r="B22" s="122"/>
      <c r="C22" s="122"/>
      <c r="D22" s="122"/>
      <c r="E22" s="122"/>
      <c r="F22" s="122"/>
    </row>
  </sheetData>
  <mergeCells count="11">
    <mergeCell ref="A21:F21"/>
    <mergeCell ref="C18:F19"/>
    <mergeCell ref="A22:F22"/>
    <mergeCell ref="A1:F1"/>
    <mergeCell ref="A15:B19"/>
    <mergeCell ref="C15:D15"/>
    <mergeCell ref="E15:F15"/>
    <mergeCell ref="C16:D16"/>
    <mergeCell ref="E16:F16"/>
    <mergeCell ref="C17:D17"/>
    <mergeCell ref="E17:F17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L36"/>
  <sheetViews>
    <sheetView zoomScale="85" zoomScaleNormal="85" workbookViewId="0">
      <selection activeCell="M22" sqref="M22"/>
    </sheetView>
  </sheetViews>
  <sheetFormatPr defaultColWidth="13.77734375" defaultRowHeight="19.5" customHeight="1"/>
  <cols>
    <col min="1" max="1" width="6.5546875" customWidth="1"/>
    <col min="2" max="2" width="6.44140625" customWidth="1"/>
    <col min="3" max="3" width="5.88671875" customWidth="1"/>
    <col min="4" max="4" width="6.77734375" customWidth="1"/>
    <col min="5" max="5" width="9.33203125" customWidth="1"/>
    <col min="6" max="6" width="7.77734375" customWidth="1"/>
    <col min="7" max="7" width="9.77734375" customWidth="1"/>
    <col min="8" max="8" width="7.77734375" customWidth="1"/>
    <col min="9" max="9" width="6.88671875" customWidth="1"/>
    <col min="10" max="10" width="9.77734375" customWidth="1"/>
  </cols>
  <sheetData>
    <row r="1" spans="1:12" ht="44.25" customHeight="1">
      <c r="A1" s="135" t="s">
        <v>145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2" s="45" customFormat="1" ht="16.5" customHeight="1">
      <c r="A2" s="46" t="s">
        <v>134</v>
      </c>
      <c r="B2" s="44"/>
      <c r="C2" s="44"/>
      <c r="D2" s="44"/>
      <c r="E2" s="44"/>
      <c r="F2" s="44"/>
      <c r="G2" s="44"/>
      <c r="H2" s="44"/>
      <c r="I2" s="44"/>
      <c r="J2" s="44"/>
    </row>
    <row r="3" spans="1:12" ht="7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2" ht="18.75" customHeight="1">
      <c r="A4" s="133" t="s">
        <v>13</v>
      </c>
      <c r="B4" s="149" t="s">
        <v>0</v>
      </c>
      <c r="C4" s="149" t="s">
        <v>1</v>
      </c>
      <c r="D4" s="29" t="s">
        <v>7</v>
      </c>
      <c r="E4" s="149" t="s">
        <v>11</v>
      </c>
      <c r="F4" s="149" t="s">
        <v>8</v>
      </c>
      <c r="G4" s="149" t="s">
        <v>10</v>
      </c>
      <c r="H4" s="149" t="s">
        <v>71</v>
      </c>
      <c r="I4" s="149" t="s">
        <v>15</v>
      </c>
      <c r="J4" s="133" t="s">
        <v>25</v>
      </c>
    </row>
    <row r="5" spans="1:12" ht="15.75" customHeight="1">
      <c r="A5" s="133"/>
      <c r="B5" s="149"/>
      <c r="C5" s="149"/>
      <c r="D5" s="52" t="s">
        <v>77</v>
      </c>
      <c r="E5" s="149"/>
      <c r="F5" s="149"/>
      <c r="G5" s="149"/>
      <c r="H5" s="149"/>
      <c r="I5" s="149"/>
      <c r="J5" s="133"/>
    </row>
    <row r="6" spans="1:12" ht="19.5" customHeight="1">
      <c r="A6" s="133"/>
      <c r="B6" s="136">
        <v>1</v>
      </c>
      <c r="C6" s="137">
        <v>1</v>
      </c>
      <c r="D6" s="37"/>
      <c r="E6" s="37"/>
      <c r="F6" s="37"/>
      <c r="G6" s="49">
        <f>ROUNDDOWN(E6*F6,1)</f>
        <v>0</v>
      </c>
      <c r="H6" s="50">
        <f>ROUNDDOWN(D6*G6*0.000001*46/22.4,1)</f>
        <v>0</v>
      </c>
      <c r="I6" s="138"/>
      <c r="J6" s="143" t="e">
        <f>ROUNDDOWN(C35*I6,2)</f>
        <v>#DIV/0!</v>
      </c>
      <c r="K6" s="53" t="s">
        <v>78</v>
      </c>
      <c r="L6" t="str">
        <f>IF(G6&gt;0,G6,"")</f>
        <v/>
      </c>
    </row>
    <row r="7" spans="1:12" ht="19.5" customHeight="1">
      <c r="A7" s="133"/>
      <c r="B7" s="136"/>
      <c r="C7" s="137"/>
      <c r="D7" s="37"/>
      <c r="E7" s="37"/>
      <c r="F7" s="37"/>
      <c r="G7" s="49">
        <f t="shared" ref="G7:G29" si="0">ROUNDDOWN(E7*F7,1)</f>
        <v>0</v>
      </c>
      <c r="H7" s="50">
        <f t="shared" ref="H7:H29" si="1">ROUNDDOWN(D7*G7*0.000001*46/22.4,1)</f>
        <v>0</v>
      </c>
      <c r="I7" s="139"/>
      <c r="J7" s="143"/>
      <c r="L7" t="str">
        <f t="shared" ref="L7:L29" si="2">IF(G7&gt;0,G7,"")</f>
        <v/>
      </c>
    </row>
    <row r="8" spans="1:12" ht="19.5" customHeight="1">
      <c r="A8" s="133"/>
      <c r="B8" s="136"/>
      <c r="C8" s="137"/>
      <c r="D8" s="37"/>
      <c r="E8" s="37"/>
      <c r="F8" s="37"/>
      <c r="G8" s="49">
        <f t="shared" si="0"/>
        <v>0</v>
      </c>
      <c r="H8" s="50">
        <f t="shared" si="1"/>
        <v>0</v>
      </c>
      <c r="I8" s="139"/>
      <c r="J8" s="143"/>
      <c r="L8" t="str">
        <f t="shared" si="2"/>
        <v/>
      </c>
    </row>
    <row r="9" spans="1:12" ht="19.5" customHeight="1">
      <c r="A9" s="133"/>
      <c r="B9" s="136"/>
      <c r="C9" s="137"/>
      <c r="D9" s="37"/>
      <c r="E9" s="37"/>
      <c r="F9" s="37"/>
      <c r="G9" s="49">
        <f t="shared" si="0"/>
        <v>0</v>
      </c>
      <c r="H9" s="50">
        <f t="shared" si="1"/>
        <v>0</v>
      </c>
      <c r="I9" s="139"/>
      <c r="J9" s="143"/>
      <c r="L9" t="str">
        <f t="shared" si="2"/>
        <v/>
      </c>
    </row>
    <row r="10" spans="1:12" ht="19.5" customHeight="1">
      <c r="A10" s="133"/>
      <c r="B10" s="136"/>
      <c r="C10" s="137">
        <v>2</v>
      </c>
      <c r="D10" s="37"/>
      <c r="E10" s="37"/>
      <c r="F10" s="37"/>
      <c r="G10" s="49">
        <f t="shared" si="0"/>
        <v>0</v>
      </c>
      <c r="H10" s="50">
        <f t="shared" si="1"/>
        <v>0</v>
      </c>
      <c r="I10" s="139"/>
      <c r="J10" s="143"/>
      <c r="L10" t="str">
        <f t="shared" si="2"/>
        <v/>
      </c>
    </row>
    <row r="11" spans="1:12" ht="19.5" customHeight="1">
      <c r="A11" s="133"/>
      <c r="B11" s="136"/>
      <c r="C11" s="137"/>
      <c r="D11" s="37"/>
      <c r="E11" s="37"/>
      <c r="F11" s="37"/>
      <c r="G11" s="49">
        <f t="shared" si="0"/>
        <v>0</v>
      </c>
      <c r="H11" s="50">
        <f t="shared" si="1"/>
        <v>0</v>
      </c>
      <c r="I11" s="139"/>
      <c r="J11" s="143"/>
      <c r="L11" t="str">
        <f t="shared" si="2"/>
        <v/>
      </c>
    </row>
    <row r="12" spans="1:12" ht="19.5" customHeight="1">
      <c r="A12" s="133"/>
      <c r="B12" s="136"/>
      <c r="C12" s="137"/>
      <c r="D12" s="37"/>
      <c r="E12" s="37"/>
      <c r="F12" s="37"/>
      <c r="G12" s="49">
        <f t="shared" si="0"/>
        <v>0</v>
      </c>
      <c r="H12" s="50">
        <f t="shared" si="1"/>
        <v>0</v>
      </c>
      <c r="I12" s="139"/>
      <c r="J12" s="143"/>
      <c r="L12" t="str">
        <f t="shared" si="2"/>
        <v/>
      </c>
    </row>
    <row r="13" spans="1:12" ht="19.5" customHeight="1">
      <c r="A13" s="133"/>
      <c r="B13" s="136"/>
      <c r="C13" s="137"/>
      <c r="D13" s="37"/>
      <c r="E13" s="37"/>
      <c r="F13" s="37"/>
      <c r="G13" s="49">
        <f t="shared" si="0"/>
        <v>0</v>
      </c>
      <c r="H13" s="50">
        <f t="shared" si="1"/>
        <v>0</v>
      </c>
      <c r="I13" s="139"/>
      <c r="J13" s="143"/>
      <c r="L13" t="str">
        <f t="shared" si="2"/>
        <v/>
      </c>
    </row>
    <row r="14" spans="1:12" ht="19.5" customHeight="1">
      <c r="A14" s="133"/>
      <c r="B14" s="136"/>
      <c r="C14" s="137">
        <v>3</v>
      </c>
      <c r="D14" s="37"/>
      <c r="E14" s="37"/>
      <c r="F14" s="37"/>
      <c r="G14" s="49">
        <f t="shared" si="0"/>
        <v>0</v>
      </c>
      <c r="H14" s="50">
        <f t="shared" si="1"/>
        <v>0</v>
      </c>
      <c r="I14" s="139"/>
      <c r="J14" s="143"/>
      <c r="L14" t="str">
        <f t="shared" si="2"/>
        <v/>
      </c>
    </row>
    <row r="15" spans="1:12" ht="19.5" customHeight="1">
      <c r="A15" s="133"/>
      <c r="B15" s="136"/>
      <c r="C15" s="137"/>
      <c r="D15" s="37"/>
      <c r="E15" s="37"/>
      <c r="F15" s="37"/>
      <c r="G15" s="49">
        <f t="shared" si="0"/>
        <v>0</v>
      </c>
      <c r="H15" s="50">
        <f t="shared" si="1"/>
        <v>0</v>
      </c>
      <c r="I15" s="139"/>
      <c r="J15" s="143"/>
      <c r="L15" t="str">
        <f t="shared" si="2"/>
        <v/>
      </c>
    </row>
    <row r="16" spans="1:12" ht="19.5" customHeight="1">
      <c r="A16" s="133"/>
      <c r="B16" s="136"/>
      <c r="C16" s="137"/>
      <c r="D16" s="37"/>
      <c r="E16" s="37"/>
      <c r="F16" s="37"/>
      <c r="G16" s="49">
        <f t="shared" si="0"/>
        <v>0</v>
      </c>
      <c r="H16" s="50">
        <f t="shared" si="1"/>
        <v>0</v>
      </c>
      <c r="I16" s="139"/>
      <c r="J16" s="143"/>
      <c r="L16" t="str">
        <f t="shared" si="2"/>
        <v/>
      </c>
    </row>
    <row r="17" spans="1:12" ht="19.5" customHeight="1">
      <c r="A17" s="133"/>
      <c r="B17" s="136"/>
      <c r="C17" s="137"/>
      <c r="D17" s="37"/>
      <c r="E17" s="37"/>
      <c r="F17" s="37"/>
      <c r="G17" s="49">
        <f t="shared" si="0"/>
        <v>0</v>
      </c>
      <c r="H17" s="50">
        <f t="shared" si="1"/>
        <v>0</v>
      </c>
      <c r="I17" s="139"/>
      <c r="J17" s="143"/>
      <c r="L17" t="str">
        <f t="shared" si="2"/>
        <v/>
      </c>
    </row>
    <row r="18" spans="1:12" ht="19.5" customHeight="1">
      <c r="A18" s="133"/>
      <c r="B18" s="136"/>
      <c r="C18" s="137">
        <v>4</v>
      </c>
      <c r="D18" s="37"/>
      <c r="E18" s="37"/>
      <c r="F18" s="37"/>
      <c r="G18" s="49">
        <f t="shared" si="0"/>
        <v>0</v>
      </c>
      <c r="H18" s="50">
        <f t="shared" si="1"/>
        <v>0</v>
      </c>
      <c r="I18" s="139"/>
      <c r="J18" s="143"/>
      <c r="L18" t="str">
        <f t="shared" si="2"/>
        <v/>
      </c>
    </row>
    <row r="19" spans="1:12" ht="19.5" customHeight="1">
      <c r="A19" s="133"/>
      <c r="B19" s="136"/>
      <c r="C19" s="137"/>
      <c r="D19" s="37"/>
      <c r="E19" s="37"/>
      <c r="F19" s="37"/>
      <c r="G19" s="49">
        <f t="shared" si="0"/>
        <v>0</v>
      </c>
      <c r="H19" s="50">
        <f t="shared" si="1"/>
        <v>0</v>
      </c>
      <c r="I19" s="139"/>
      <c r="J19" s="143"/>
      <c r="L19" t="str">
        <f t="shared" si="2"/>
        <v/>
      </c>
    </row>
    <row r="20" spans="1:12" ht="19.5" customHeight="1">
      <c r="A20" s="133"/>
      <c r="B20" s="136"/>
      <c r="C20" s="137"/>
      <c r="D20" s="37"/>
      <c r="E20" s="37"/>
      <c r="F20" s="37"/>
      <c r="G20" s="49">
        <f t="shared" si="0"/>
        <v>0</v>
      </c>
      <c r="H20" s="50">
        <f t="shared" si="1"/>
        <v>0</v>
      </c>
      <c r="I20" s="139"/>
      <c r="J20" s="143"/>
      <c r="L20" t="str">
        <f t="shared" si="2"/>
        <v/>
      </c>
    </row>
    <row r="21" spans="1:12" ht="19.5" customHeight="1">
      <c r="A21" s="133"/>
      <c r="B21" s="136"/>
      <c r="C21" s="137"/>
      <c r="D21" s="37"/>
      <c r="E21" s="37"/>
      <c r="F21" s="37"/>
      <c r="G21" s="49">
        <f t="shared" si="0"/>
        <v>0</v>
      </c>
      <c r="H21" s="50">
        <f t="shared" si="1"/>
        <v>0</v>
      </c>
      <c r="I21" s="139"/>
      <c r="J21" s="143"/>
      <c r="L21" t="str">
        <f t="shared" si="2"/>
        <v/>
      </c>
    </row>
    <row r="22" spans="1:12" ht="19.5" customHeight="1">
      <c r="A22" s="133"/>
      <c r="B22" s="136"/>
      <c r="C22" s="137">
        <v>5</v>
      </c>
      <c r="D22" s="37"/>
      <c r="E22" s="37"/>
      <c r="F22" s="37"/>
      <c r="G22" s="49">
        <f t="shared" si="0"/>
        <v>0</v>
      </c>
      <c r="H22" s="50">
        <f t="shared" si="1"/>
        <v>0</v>
      </c>
      <c r="I22" s="139"/>
      <c r="J22" s="143"/>
      <c r="L22" t="str">
        <f t="shared" si="2"/>
        <v/>
      </c>
    </row>
    <row r="23" spans="1:12" ht="19.5" customHeight="1">
      <c r="A23" s="133"/>
      <c r="B23" s="136"/>
      <c r="C23" s="137"/>
      <c r="D23" s="37"/>
      <c r="E23" s="37"/>
      <c r="F23" s="37"/>
      <c r="G23" s="49">
        <f t="shared" si="0"/>
        <v>0</v>
      </c>
      <c r="H23" s="50">
        <f t="shared" si="1"/>
        <v>0</v>
      </c>
      <c r="I23" s="139"/>
      <c r="J23" s="143"/>
      <c r="L23" t="str">
        <f t="shared" si="2"/>
        <v/>
      </c>
    </row>
    <row r="24" spans="1:12" ht="19.5" customHeight="1">
      <c r="A24" s="133"/>
      <c r="B24" s="136"/>
      <c r="C24" s="137"/>
      <c r="D24" s="37"/>
      <c r="E24" s="37"/>
      <c r="F24" s="37"/>
      <c r="G24" s="49">
        <f t="shared" si="0"/>
        <v>0</v>
      </c>
      <c r="H24" s="50">
        <f t="shared" si="1"/>
        <v>0</v>
      </c>
      <c r="I24" s="139"/>
      <c r="J24" s="143"/>
      <c r="L24" t="str">
        <f t="shared" si="2"/>
        <v/>
      </c>
    </row>
    <row r="25" spans="1:12" ht="19.5" customHeight="1">
      <c r="A25" s="133"/>
      <c r="B25" s="136"/>
      <c r="C25" s="137"/>
      <c r="D25" s="37"/>
      <c r="E25" s="37"/>
      <c r="F25" s="37"/>
      <c r="G25" s="49">
        <f t="shared" si="0"/>
        <v>0</v>
      </c>
      <c r="H25" s="50">
        <f t="shared" si="1"/>
        <v>0</v>
      </c>
      <c r="I25" s="139"/>
      <c r="J25" s="143"/>
      <c r="L25" t="str">
        <f t="shared" si="2"/>
        <v/>
      </c>
    </row>
    <row r="26" spans="1:12" ht="19.5" customHeight="1">
      <c r="A26" s="133"/>
      <c r="B26" s="136"/>
      <c r="C26" s="137">
        <v>6</v>
      </c>
      <c r="D26" s="37"/>
      <c r="E26" s="37"/>
      <c r="F26" s="37"/>
      <c r="G26" s="49">
        <f t="shared" si="0"/>
        <v>0</v>
      </c>
      <c r="H26" s="50">
        <f t="shared" si="1"/>
        <v>0</v>
      </c>
      <c r="I26" s="139"/>
      <c r="J26" s="143"/>
      <c r="L26" t="str">
        <f t="shared" si="2"/>
        <v/>
      </c>
    </row>
    <row r="27" spans="1:12" ht="19.5" customHeight="1">
      <c r="A27" s="133"/>
      <c r="B27" s="136"/>
      <c r="C27" s="137"/>
      <c r="D27" s="37"/>
      <c r="E27" s="37"/>
      <c r="F27" s="37"/>
      <c r="G27" s="49">
        <f t="shared" si="0"/>
        <v>0</v>
      </c>
      <c r="H27" s="50">
        <f t="shared" si="1"/>
        <v>0</v>
      </c>
      <c r="I27" s="139"/>
      <c r="J27" s="143"/>
      <c r="L27" t="str">
        <f t="shared" si="2"/>
        <v/>
      </c>
    </row>
    <row r="28" spans="1:12" ht="19.5" customHeight="1">
      <c r="A28" s="133"/>
      <c r="B28" s="136"/>
      <c r="C28" s="137"/>
      <c r="D28" s="37"/>
      <c r="E28" s="37"/>
      <c r="F28" s="37"/>
      <c r="G28" s="49">
        <f t="shared" si="0"/>
        <v>0</v>
      </c>
      <c r="H28" s="50">
        <f t="shared" si="1"/>
        <v>0</v>
      </c>
      <c r="I28" s="139"/>
      <c r="J28" s="143"/>
      <c r="L28" t="str">
        <f t="shared" si="2"/>
        <v/>
      </c>
    </row>
    <row r="29" spans="1:12" ht="19.5" customHeight="1">
      <c r="A29" s="133"/>
      <c r="B29" s="136"/>
      <c r="C29" s="137"/>
      <c r="D29" s="37"/>
      <c r="E29" s="37"/>
      <c r="F29" s="37"/>
      <c r="G29" s="49">
        <f t="shared" si="0"/>
        <v>0</v>
      </c>
      <c r="H29" s="50">
        <f t="shared" si="1"/>
        <v>0</v>
      </c>
      <c r="I29" s="140"/>
      <c r="J29" s="143"/>
      <c r="L29" t="str">
        <f t="shared" si="2"/>
        <v/>
      </c>
    </row>
    <row r="30" spans="1:12" ht="19.5" customHeight="1">
      <c r="A30" s="133"/>
      <c r="B30" s="136"/>
      <c r="C30" s="5" t="s">
        <v>2</v>
      </c>
      <c r="D30" s="49" t="e">
        <f>AVERAGE(D6:D29)</f>
        <v>#DIV/0!</v>
      </c>
      <c r="E30" s="49" t="e">
        <f>AVERAGE(E6:E29)</f>
        <v>#DIV/0!</v>
      </c>
      <c r="F30" s="49" t="e">
        <f>AVERAGE(F6:F29)</f>
        <v>#DIV/0!</v>
      </c>
      <c r="G30" s="49" t="e">
        <f>L30/L31</f>
        <v>#DIV/0!</v>
      </c>
      <c r="H30" s="50" t="e">
        <f>ROUNDDOWN(D30*G30*0.000001*46/22.4,1)</f>
        <v>#DIV/0!</v>
      </c>
      <c r="I30" s="141"/>
      <c r="J30" s="143"/>
      <c r="L30">
        <f>SUM(L6:L29)</f>
        <v>0</v>
      </c>
    </row>
    <row r="31" spans="1:12" ht="19.5" customHeight="1">
      <c r="A31" s="133"/>
      <c r="B31" s="136"/>
      <c r="C31" s="5" t="s">
        <v>3</v>
      </c>
      <c r="D31" s="3"/>
      <c r="E31" s="2"/>
      <c r="F31" s="4"/>
      <c r="G31" s="4"/>
      <c r="H31" s="7"/>
      <c r="I31" s="142"/>
      <c r="J31" s="143"/>
      <c r="L31">
        <f>COUNT(L6:L29)</f>
        <v>0</v>
      </c>
    </row>
    <row r="32" spans="1:12" ht="28.5" customHeight="1">
      <c r="A32" s="133" t="s">
        <v>14</v>
      </c>
      <c r="B32" s="103" t="s">
        <v>0</v>
      </c>
      <c r="C32" s="103" t="s">
        <v>1</v>
      </c>
      <c r="D32" s="11" t="s">
        <v>7</v>
      </c>
      <c r="E32" s="103" t="s">
        <v>6</v>
      </c>
      <c r="F32" s="103" t="s">
        <v>8</v>
      </c>
      <c r="G32" s="103" t="s">
        <v>10</v>
      </c>
      <c r="H32" s="103" t="s">
        <v>9</v>
      </c>
      <c r="I32" s="103" t="s">
        <v>15</v>
      </c>
      <c r="J32" s="143"/>
    </row>
    <row r="33" spans="1:10" ht="24.75" customHeight="1">
      <c r="A33" s="134"/>
      <c r="B33" s="6"/>
      <c r="C33" s="1"/>
      <c r="D33" s="38"/>
      <c r="E33" s="38"/>
      <c r="F33" s="39"/>
      <c r="G33" s="26"/>
      <c r="H33" s="27"/>
      <c r="I33" s="104">
        <f>I6</f>
        <v>0</v>
      </c>
      <c r="J33" s="143"/>
    </row>
    <row r="34" spans="1:10" ht="24.75" customHeight="1">
      <c r="A34" s="151" t="s">
        <v>41</v>
      </c>
      <c r="B34" s="152"/>
      <c r="C34" s="144" t="e">
        <f>IF(D33&gt;0,(D30+D33)/2,D30)</f>
        <v>#DIV/0!</v>
      </c>
      <c r="D34" s="145"/>
      <c r="E34" s="145"/>
      <c r="F34" s="146" t="s">
        <v>43</v>
      </c>
      <c r="G34" s="146"/>
      <c r="H34" s="147" t="e">
        <f>C34/D5</f>
        <v>#DIV/0!</v>
      </c>
      <c r="I34" s="148"/>
      <c r="J34" s="143"/>
    </row>
    <row r="35" spans="1:10" ht="27.75" customHeight="1">
      <c r="A35" s="133" t="s">
        <v>19</v>
      </c>
      <c r="B35" s="133"/>
      <c r="C35" s="153" t="e">
        <f>IF(H33&gt;0,(H30+H33)/2,H30)</f>
        <v>#DIV/0!</v>
      </c>
      <c r="D35" s="153"/>
      <c r="E35" s="153"/>
      <c r="F35" s="153"/>
      <c r="G35" s="153"/>
      <c r="H35" s="153"/>
      <c r="I35" s="153"/>
      <c r="J35" s="143"/>
    </row>
    <row r="36" spans="1:10" ht="19.5" customHeight="1">
      <c r="A36" s="150" t="s">
        <v>40</v>
      </c>
      <c r="B36" s="150"/>
      <c r="C36" s="150"/>
      <c r="D36" s="150"/>
      <c r="E36" s="150"/>
      <c r="F36" s="150"/>
      <c r="G36" s="150"/>
      <c r="H36" s="150"/>
      <c r="I36" s="150"/>
      <c r="J36" s="150"/>
    </row>
  </sheetData>
  <mergeCells count="28">
    <mergeCell ref="A1:J1"/>
    <mergeCell ref="A4:A31"/>
    <mergeCell ref="B4:B5"/>
    <mergeCell ref="C4:C5"/>
    <mergeCell ref="E4:E5"/>
    <mergeCell ref="F4:F5"/>
    <mergeCell ref="G4:G5"/>
    <mergeCell ref="H4:H5"/>
    <mergeCell ref="I4:I5"/>
    <mergeCell ref="J4:J5"/>
    <mergeCell ref="B6:B31"/>
    <mergeCell ref="C6:C9"/>
    <mergeCell ref="I6:I29"/>
    <mergeCell ref="J6:J35"/>
    <mergeCell ref="C10:C13"/>
    <mergeCell ref="C14:C17"/>
    <mergeCell ref="C18:C21"/>
    <mergeCell ref="C22:C25"/>
    <mergeCell ref="C26:C29"/>
    <mergeCell ref="I30:I31"/>
    <mergeCell ref="A36:J36"/>
    <mergeCell ref="A32:A33"/>
    <mergeCell ref="A34:B34"/>
    <mergeCell ref="C34:E34"/>
    <mergeCell ref="F34:G34"/>
    <mergeCell ref="H34:I34"/>
    <mergeCell ref="A35:B35"/>
    <mergeCell ref="C35:I35"/>
  </mergeCells>
  <phoneticPr fontId="3" type="noConversion"/>
  <printOptions horizontalCentered="1"/>
  <pageMargins left="0.55118110236220474" right="0.55118110236220474" top="0.59055118110236227" bottom="0.59055118110236227" header="0.51181102362204722" footer="0.31496062992125984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4"/>
  <sheetViews>
    <sheetView view="pageBreakPreview" zoomScale="85" zoomScaleNormal="100" zoomScaleSheetLayoutView="85" workbookViewId="0">
      <selection activeCell="A20" sqref="A20:E20"/>
    </sheetView>
  </sheetViews>
  <sheetFormatPr defaultRowHeight="13.5"/>
  <cols>
    <col min="1" max="1" width="13.6640625" customWidth="1"/>
    <col min="2" max="2" width="11.77734375" customWidth="1"/>
    <col min="3" max="3" width="17" customWidth="1"/>
    <col min="4" max="4" width="16.44140625" customWidth="1"/>
    <col min="5" max="5" width="16" customWidth="1"/>
    <col min="6" max="6" width="12.5546875" customWidth="1"/>
  </cols>
  <sheetData>
    <row r="1" spans="1:5" ht="22.5">
      <c r="A1" s="162" t="s">
        <v>109</v>
      </c>
      <c r="B1" s="162"/>
      <c r="C1" s="162"/>
      <c r="D1" s="162"/>
      <c r="E1" s="162"/>
    </row>
    <row r="2" spans="1:5" ht="16.5">
      <c r="A2" s="93" t="s">
        <v>110</v>
      </c>
    </row>
    <row r="3" spans="1:5" ht="16.5">
      <c r="A3" s="93" t="s">
        <v>110</v>
      </c>
    </row>
    <row r="4" spans="1:5" ht="30.75" customHeight="1">
      <c r="A4" s="161" t="s">
        <v>111</v>
      </c>
      <c r="B4" s="161"/>
      <c r="C4" s="161"/>
      <c r="D4" s="161"/>
      <c r="E4" s="161"/>
    </row>
    <row r="5" spans="1:5" ht="30.75" customHeight="1">
      <c r="A5" s="161" t="s">
        <v>112</v>
      </c>
      <c r="B5" s="161"/>
      <c r="C5" s="161"/>
      <c r="D5" s="161"/>
      <c r="E5" s="161"/>
    </row>
    <row r="6" spans="1:5" ht="30.75" customHeight="1">
      <c r="A6" s="169" t="s">
        <v>123</v>
      </c>
      <c r="B6" s="169"/>
      <c r="C6" s="169"/>
      <c r="D6" s="169"/>
      <c r="E6" s="169"/>
    </row>
    <row r="7" spans="1:5" ht="20.25" customHeight="1">
      <c r="A7" s="94" t="s">
        <v>113</v>
      </c>
      <c r="B7" s="163" t="s">
        <v>115</v>
      </c>
      <c r="C7" s="94" t="s">
        <v>116</v>
      </c>
      <c r="D7" s="163" t="s">
        <v>117</v>
      </c>
      <c r="E7" s="163" t="s">
        <v>118</v>
      </c>
    </row>
    <row r="8" spans="1:5" ht="20.25" customHeight="1">
      <c r="A8" s="95" t="s">
        <v>114</v>
      </c>
      <c r="B8" s="164"/>
      <c r="C8" s="95" t="s">
        <v>150</v>
      </c>
      <c r="D8" s="164"/>
      <c r="E8" s="164"/>
    </row>
    <row r="9" spans="1:5" ht="30.75" customHeight="1">
      <c r="A9" s="96" t="s">
        <v>119</v>
      </c>
      <c r="B9" s="97" t="s">
        <v>110</v>
      </c>
      <c r="C9" s="97" t="s">
        <v>110</v>
      </c>
      <c r="D9" s="97" t="s">
        <v>110</v>
      </c>
      <c r="E9" s="97" t="s">
        <v>110</v>
      </c>
    </row>
    <row r="10" spans="1:5" ht="30.75" customHeight="1">
      <c r="A10" s="97" t="s">
        <v>110</v>
      </c>
      <c r="B10" s="97" t="s">
        <v>110</v>
      </c>
      <c r="C10" s="97" t="s">
        <v>110</v>
      </c>
      <c r="D10" s="97" t="s">
        <v>110</v>
      </c>
      <c r="E10" s="97" t="s">
        <v>110</v>
      </c>
    </row>
    <row r="11" spans="1:5" ht="30.75" customHeight="1">
      <c r="A11" s="97" t="s">
        <v>110</v>
      </c>
      <c r="B11" s="97" t="s">
        <v>110</v>
      </c>
      <c r="C11" s="97" t="s">
        <v>110</v>
      </c>
      <c r="D11" s="97" t="s">
        <v>110</v>
      </c>
      <c r="E11" s="97" t="s">
        <v>110</v>
      </c>
    </row>
    <row r="12" spans="1:5" ht="30.75" customHeight="1">
      <c r="A12" s="97" t="s">
        <v>110</v>
      </c>
      <c r="B12" s="97" t="s">
        <v>110</v>
      </c>
      <c r="C12" s="97" t="s">
        <v>110</v>
      </c>
      <c r="D12" s="97" t="s">
        <v>110</v>
      </c>
      <c r="E12" s="97" t="s">
        <v>110</v>
      </c>
    </row>
    <row r="13" spans="1:5" ht="30.75" customHeight="1">
      <c r="A13" s="97" t="s">
        <v>110</v>
      </c>
      <c r="B13" s="97" t="s">
        <v>110</v>
      </c>
      <c r="C13" s="97" t="s">
        <v>110</v>
      </c>
      <c r="D13" s="97" t="s">
        <v>110</v>
      </c>
      <c r="E13" s="97" t="s">
        <v>110</v>
      </c>
    </row>
    <row r="14" spans="1:5" ht="30.75" customHeight="1">
      <c r="A14" s="97" t="s">
        <v>110</v>
      </c>
      <c r="B14" s="97" t="s">
        <v>110</v>
      </c>
      <c r="C14" s="97" t="s">
        <v>110</v>
      </c>
      <c r="D14" s="97" t="s">
        <v>110</v>
      </c>
      <c r="E14" s="97" t="s">
        <v>110</v>
      </c>
    </row>
    <row r="15" spans="1:5" ht="30.75" customHeight="1">
      <c r="A15" s="97" t="s">
        <v>110</v>
      </c>
      <c r="B15" s="97" t="s">
        <v>110</v>
      </c>
      <c r="C15" s="97" t="s">
        <v>110</v>
      </c>
      <c r="D15" s="97" t="s">
        <v>110</v>
      </c>
      <c r="E15" s="97" t="s">
        <v>110</v>
      </c>
    </row>
    <row r="16" spans="1:5" ht="30.75" customHeight="1">
      <c r="A16" s="97" t="s">
        <v>110</v>
      </c>
      <c r="B16" s="97" t="s">
        <v>110</v>
      </c>
      <c r="C16" s="97" t="s">
        <v>110</v>
      </c>
      <c r="D16" s="97" t="s">
        <v>110</v>
      </c>
      <c r="E16" s="97" t="s">
        <v>110</v>
      </c>
    </row>
    <row r="17" spans="1:5" ht="51" customHeight="1">
      <c r="A17" s="170" t="s">
        <v>124</v>
      </c>
      <c r="B17" s="170"/>
      <c r="C17" s="170"/>
      <c r="D17" s="170"/>
      <c r="E17" s="170"/>
    </row>
    <row r="18" spans="1:5" ht="16.5">
      <c r="A18" s="93" t="s">
        <v>110</v>
      </c>
    </row>
    <row r="19" spans="1:5" ht="16.5">
      <c r="A19" s="93" t="s">
        <v>110</v>
      </c>
    </row>
    <row r="20" spans="1:5" ht="32.25" customHeight="1">
      <c r="A20" s="165" t="s">
        <v>151</v>
      </c>
      <c r="B20" s="165"/>
      <c r="C20" s="165"/>
      <c r="D20" s="165"/>
      <c r="E20" s="165"/>
    </row>
    <row r="21" spans="1:5" ht="32.25" customHeight="1">
      <c r="A21" s="166" t="s">
        <v>121</v>
      </c>
      <c r="B21" s="166"/>
      <c r="C21" s="166"/>
      <c r="D21" s="166"/>
      <c r="E21" s="166"/>
    </row>
    <row r="22" spans="1:5" ht="32.25" customHeight="1">
      <c r="A22" s="167" t="s">
        <v>122</v>
      </c>
      <c r="B22" s="167"/>
      <c r="C22" s="167"/>
      <c r="D22" s="167"/>
      <c r="E22" s="167"/>
    </row>
    <row r="23" spans="1:5" ht="25.5" customHeight="1">
      <c r="A23" s="168" t="s">
        <v>120</v>
      </c>
      <c r="B23" s="168"/>
      <c r="C23" s="168"/>
      <c r="D23" s="168"/>
      <c r="E23" s="168"/>
    </row>
    <row r="24" spans="1:5">
      <c r="A24" s="98" t="s">
        <v>110</v>
      </c>
    </row>
  </sheetData>
  <mergeCells count="12">
    <mergeCell ref="A20:E20"/>
    <mergeCell ref="A21:E21"/>
    <mergeCell ref="A22:E22"/>
    <mergeCell ref="A23:E23"/>
    <mergeCell ref="A6:E6"/>
    <mergeCell ref="A17:E17"/>
    <mergeCell ref="A5:E5"/>
    <mergeCell ref="A4:E4"/>
    <mergeCell ref="A1:E1"/>
    <mergeCell ref="B7:B8"/>
    <mergeCell ref="D7:D8"/>
    <mergeCell ref="E7:E8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L40"/>
  <sheetViews>
    <sheetView topLeftCell="A13" zoomScale="85" zoomScaleNormal="85" workbookViewId="0">
      <selection activeCell="K43" sqref="K43"/>
    </sheetView>
  </sheetViews>
  <sheetFormatPr defaultRowHeight="13.5"/>
  <cols>
    <col min="1" max="1" width="6.77734375" style="88" customWidth="1"/>
    <col min="2" max="2" width="6.77734375" style="77" customWidth="1"/>
    <col min="3" max="3" width="6.77734375" style="88" customWidth="1"/>
    <col min="4" max="4" width="6.77734375" style="77" customWidth="1"/>
    <col min="5" max="5" width="6.77734375" style="88" customWidth="1"/>
    <col min="6" max="6" width="6.77734375" style="77" customWidth="1"/>
    <col min="7" max="7" width="6.77734375" style="88" customWidth="1"/>
    <col min="8" max="8" width="6.77734375" style="77" customWidth="1"/>
    <col min="9" max="9" width="6.77734375" style="88" customWidth="1"/>
    <col min="10" max="10" width="6.77734375" style="77" customWidth="1"/>
    <col min="11" max="11" width="6.77734375" style="88" customWidth="1"/>
    <col min="12" max="12" width="7.44140625" style="77" customWidth="1"/>
    <col min="13" max="16384" width="8.88671875" style="76"/>
  </cols>
  <sheetData>
    <row r="1" spans="1:12" ht="22.5">
      <c r="A1" s="174" t="s">
        <v>100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1.75" customHeight="1">
      <c r="A2" s="182" t="s">
        <v>104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21.75" customHeight="1" thickBot="1">
      <c r="A3" s="181" t="s">
        <v>125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27">
      <c r="A4" s="86" t="s">
        <v>101</v>
      </c>
      <c r="B4" s="78" t="s">
        <v>105</v>
      </c>
      <c r="C4" s="89" t="s">
        <v>101</v>
      </c>
      <c r="D4" s="78" t="s">
        <v>105</v>
      </c>
      <c r="E4" s="89" t="s">
        <v>101</v>
      </c>
      <c r="F4" s="78" t="s">
        <v>105</v>
      </c>
      <c r="G4" s="89" t="s">
        <v>101</v>
      </c>
      <c r="H4" s="78" t="s">
        <v>105</v>
      </c>
      <c r="I4" s="89" t="s">
        <v>101</v>
      </c>
      <c r="J4" s="78" t="s">
        <v>105</v>
      </c>
      <c r="K4" s="89" t="s">
        <v>101</v>
      </c>
      <c r="L4" s="79" t="s">
        <v>105</v>
      </c>
    </row>
    <row r="5" spans="1:12" ht="18" customHeight="1">
      <c r="A5" s="87">
        <v>44197</v>
      </c>
      <c r="B5" s="80" t="s">
        <v>108</v>
      </c>
      <c r="C5" s="90">
        <v>44228</v>
      </c>
      <c r="D5" s="80"/>
      <c r="E5" s="90">
        <v>44256</v>
      </c>
      <c r="F5" s="80"/>
      <c r="G5" s="90">
        <v>44287</v>
      </c>
      <c r="H5" s="80"/>
      <c r="I5" s="90">
        <v>44317</v>
      </c>
      <c r="J5" s="80"/>
      <c r="K5" s="90">
        <v>44348</v>
      </c>
      <c r="L5" s="81"/>
    </row>
    <row r="6" spans="1:12" ht="18" customHeight="1">
      <c r="A6" s="87">
        <v>44198</v>
      </c>
      <c r="B6" s="80">
        <v>24</v>
      </c>
      <c r="C6" s="90">
        <v>44229</v>
      </c>
      <c r="D6" s="80"/>
      <c r="E6" s="90">
        <v>44257</v>
      </c>
      <c r="F6" s="80"/>
      <c r="G6" s="90">
        <v>44288</v>
      </c>
      <c r="H6" s="80"/>
      <c r="I6" s="90">
        <v>44318</v>
      </c>
      <c r="J6" s="80"/>
      <c r="K6" s="90">
        <v>44349</v>
      </c>
      <c r="L6" s="81"/>
    </row>
    <row r="7" spans="1:12" ht="18" customHeight="1">
      <c r="A7" s="87">
        <v>44199</v>
      </c>
      <c r="B7" s="80">
        <v>24</v>
      </c>
      <c r="C7" s="90">
        <v>44230</v>
      </c>
      <c r="D7" s="80"/>
      <c r="E7" s="90">
        <v>44258</v>
      </c>
      <c r="F7" s="80"/>
      <c r="G7" s="90">
        <v>44289</v>
      </c>
      <c r="H7" s="80"/>
      <c r="I7" s="90">
        <v>44319</v>
      </c>
      <c r="J7" s="80"/>
      <c r="K7" s="90">
        <v>44350</v>
      </c>
      <c r="L7" s="81"/>
    </row>
    <row r="8" spans="1:12" ht="18" customHeight="1">
      <c r="A8" s="87">
        <v>44200</v>
      </c>
      <c r="B8" s="80"/>
      <c r="C8" s="90">
        <v>44231</v>
      </c>
      <c r="D8" s="80"/>
      <c r="E8" s="90">
        <v>44259</v>
      </c>
      <c r="F8" s="80"/>
      <c r="G8" s="90">
        <v>44290</v>
      </c>
      <c r="H8" s="80"/>
      <c r="I8" s="90">
        <v>44320</v>
      </c>
      <c r="J8" s="80"/>
      <c r="K8" s="90">
        <v>44351</v>
      </c>
      <c r="L8" s="81"/>
    </row>
    <row r="9" spans="1:12" ht="18" customHeight="1">
      <c r="A9" s="87">
        <v>44201</v>
      </c>
      <c r="B9" s="80"/>
      <c r="C9" s="90">
        <v>44232</v>
      </c>
      <c r="D9" s="80"/>
      <c r="E9" s="90">
        <v>44260</v>
      </c>
      <c r="F9" s="80"/>
      <c r="G9" s="90">
        <v>44291</v>
      </c>
      <c r="H9" s="80"/>
      <c r="I9" s="90">
        <v>44321</v>
      </c>
      <c r="J9" s="80"/>
      <c r="K9" s="90">
        <v>44352</v>
      </c>
      <c r="L9" s="81"/>
    </row>
    <row r="10" spans="1:12" ht="18" customHeight="1">
      <c r="A10" s="87">
        <v>44202</v>
      </c>
      <c r="B10" s="80"/>
      <c r="C10" s="90">
        <v>44233</v>
      </c>
      <c r="D10" s="80"/>
      <c r="E10" s="90">
        <v>44261</v>
      </c>
      <c r="F10" s="80"/>
      <c r="G10" s="90">
        <v>44292</v>
      </c>
      <c r="H10" s="80"/>
      <c r="I10" s="90">
        <v>44322</v>
      </c>
      <c r="J10" s="80"/>
      <c r="K10" s="90">
        <v>44353</v>
      </c>
      <c r="L10" s="81"/>
    </row>
    <row r="11" spans="1:12" ht="18" customHeight="1">
      <c r="A11" s="87">
        <v>44203</v>
      </c>
      <c r="B11" s="80"/>
      <c r="C11" s="90">
        <v>44234</v>
      </c>
      <c r="D11" s="80"/>
      <c r="E11" s="90">
        <v>44262</v>
      </c>
      <c r="F11" s="80"/>
      <c r="G11" s="90">
        <v>44293</v>
      </c>
      <c r="H11" s="80"/>
      <c r="I11" s="90">
        <v>44323</v>
      </c>
      <c r="J11" s="80"/>
      <c r="K11" s="90">
        <v>44354</v>
      </c>
      <c r="L11" s="81"/>
    </row>
    <row r="12" spans="1:12" ht="18" customHeight="1">
      <c r="A12" s="87">
        <v>44204</v>
      </c>
      <c r="B12" s="80"/>
      <c r="C12" s="90">
        <v>44235</v>
      </c>
      <c r="D12" s="80"/>
      <c r="E12" s="90">
        <v>44263</v>
      </c>
      <c r="F12" s="80"/>
      <c r="G12" s="90">
        <v>44294</v>
      </c>
      <c r="H12" s="80"/>
      <c r="I12" s="90">
        <v>44324</v>
      </c>
      <c r="J12" s="80"/>
      <c r="K12" s="90">
        <v>44355</v>
      </c>
      <c r="L12" s="81"/>
    </row>
    <row r="13" spans="1:12" ht="18" customHeight="1">
      <c r="A13" s="87">
        <v>44205</v>
      </c>
      <c r="B13" s="80"/>
      <c r="C13" s="90">
        <v>44236</v>
      </c>
      <c r="D13" s="80"/>
      <c r="E13" s="90">
        <v>44264</v>
      </c>
      <c r="F13" s="80"/>
      <c r="G13" s="90">
        <v>44295</v>
      </c>
      <c r="H13" s="80"/>
      <c r="I13" s="90">
        <v>44325</v>
      </c>
      <c r="J13" s="80"/>
      <c r="K13" s="90">
        <v>44356</v>
      </c>
      <c r="L13" s="81"/>
    </row>
    <row r="14" spans="1:12" ht="18" customHeight="1">
      <c r="A14" s="87">
        <v>44206</v>
      </c>
      <c r="B14" s="80"/>
      <c r="C14" s="90">
        <v>44237</v>
      </c>
      <c r="D14" s="80"/>
      <c r="E14" s="90">
        <v>44265</v>
      </c>
      <c r="F14" s="80"/>
      <c r="G14" s="90">
        <v>44296</v>
      </c>
      <c r="H14" s="80"/>
      <c r="I14" s="90">
        <v>44326</v>
      </c>
      <c r="J14" s="80"/>
      <c r="K14" s="90">
        <v>44357</v>
      </c>
      <c r="L14" s="81"/>
    </row>
    <row r="15" spans="1:12" ht="18" customHeight="1">
      <c r="A15" s="87">
        <v>44207</v>
      </c>
      <c r="B15" s="80"/>
      <c r="C15" s="90">
        <v>44238</v>
      </c>
      <c r="D15" s="80"/>
      <c r="E15" s="90">
        <v>44266</v>
      </c>
      <c r="F15" s="80"/>
      <c r="G15" s="90">
        <v>44297</v>
      </c>
      <c r="H15" s="80"/>
      <c r="I15" s="90">
        <v>44327</v>
      </c>
      <c r="J15" s="80"/>
      <c r="K15" s="90">
        <v>44358</v>
      </c>
      <c r="L15" s="81"/>
    </row>
    <row r="16" spans="1:12" ht="18" customHeight="1">
      <c r="A16" s="87">
        <v>44208</v>
      </c>
      <c r="B16" s="80"/>
      <c r="C16" s="90">
        <v>44239</v>
      </c>
      <c r="D16" s="80"/>
      <c r="E16" s="90">
        <v>44267</v>
      </c>
      <c r="F16" s="80"/>
      <c r="G16" s="90">
        <v>44298</v>
      </c>
      <c r="H16" s="80"/>
      <c r="I16" s="90">
        <v>44328</v>
      </c>
      <c r="J16" s="80"/>
      <c r="K16" s="90">
        <v>44359</v>
      </c>
      <c r="L16" s="81"/>
    </row>
    <row r="17" spans="1:12" ht="18" customHeight="1">
      <c r="A17" s="87">
        <v>44209</v>
      </c>
      <c r="B17" s="80"/>
      <c r="C17" s="90">
        <v>44240</v>
      </c>
      <c r="D17" s="80"/>
      <c r="E17" s="90">
        <v>44268</v>
      </c>
      <c r="F17" s="80"/>
      <c r="G17" s="90">
        <v>44299</v>
      </c>
      <c r="H17" s="80"/>
      <c r="I17" s="90">
        <v>44329</v>
      </c>
      <c r="J17" s="80"/>
      <c r="K17" s="90">
        <v>44360</v>
      </c>
      <c r="L17" s="81"/>
    </row>
    <row r="18" spans="1:12" ht="18" customHeight="1">
      <c r="A18" s="87">
        <v>44210</v>
      </c>
      <c r="B18" s="80"/>
      <c r="C18" s="90">
        <v>44241</v>
      </c>
      <c r="D18" s="80"/>
      <c r="E18" s="90">
        <v>44269</v>
      </c>
      <c r="F18" s="80"/>
      <c r="G18" s="90">
        <v>44300</v>
      </c>
      <c r="H18" s="80"/>
      <c r="I18" s="90">
        <v>44330</v>
      </c>
      <c r="J18" s="80"/>
      <c r="K18" s="90">
        <v>44361</v>
      </c>
      <c r="L18" s="81"/>
    </row>
    <row r="19" spans="1:12" ht="18" customHeight="1">
      <c r="A19" s="87">
        <v>44211</v>
      </c>
      <c r="B19" s="80"/>
      <c r="C19" s="90">
        <v>44242</v>
      </c>
      <c r="D19" s="80"/>
      <c r="E19" s="90">
        <v>44270</v>
      </c>
      <c r="F19" s="80"/>
      <c r="G19" s="90">
        <v>44301</v>
      </c>
      <c r="H19" s="80"/>
      <c r="I19" s="90">
        <v>44331</v>
      </c>
      <c r="J19" s="80"/>
      <c r="K19" s="90">
        <v>44362</v>
      </c>
      <c r="L19" s="81"/>
    </row>
    <row r="20" spans="1:12" ht="18" customHeight="1">
      <c r="A20" s="87">
        <v>44212</v>
      </c>
      <c r="B20" s="80"/>
      <c r="C20" s="90">
        <v>44243</v>
      </c>
      <c r="D20" s="80"/>
      <c r="E20" s="90">
        <v>44271</v>
      </c>
      <c r="F20" s="80"/>
      <c r="G20" s="90">
        <v>44302</v>
      </c>
      <c r="H20" s="80"/>
      <c r="I20" s="90">
        <v>44332</v>
      </c>
      <c r="J20" s="80"/>
      <c r="K20" s="90">
        <v>44363</v>
      </c>
      <c r="L20" s="81"/>
    </row>
    <row r="21" spans="1:12" ht="18" customHeight="1">
      <c r="A21" s="87">
        <v>44213</v>
      </c>
      <c r="B21" s="80"/>
      <c r="C21" s="90">
        <v>44244</v>
      </c>
      <c r="D21" s="80"/>
      <c r="E21" s="90">
        <v>44272</v>
      </c>
      <c r="F21" s="80"/>
      <c r="G21" s="90">
        <v>44303</v>
      </c>
      <c r="H21" s="80"/>
      <c r="I21" s="90">
        <v>44333</v>
      </c>
      <c r="J21" s="80"/>
      <c r="K21" s="90">
        <v>44364</v>
      </c>
      <c r="L21" s="81"/>
    </row>
    <row r="22" spans="1:12" ht="18" customHeight="1">
      <c r="A22" s="87">
        <v>44214</v>
      </c>
      <c r="B22" s="80"/>
      <c r="C22" s="90">
        <v>44245</v>
      </c>
      <c r="D22" s="80"/>
      <c r="E22" s="90">
        <v>44273</v>
      </c>
      <c r="F22" s="80"/>
      <c r="G22" s="90">
        <v>44304</v>
      </c>
      <c r="H22" s="80"/>
      <c r="I22" s="90">
        <v>44334</v>
      </c>
      <c r="J22" s="80"/>
      <c r="K22" s="90">
        <v>44365</v>
      </c>
      <c r="L22" s="81"/>
    </row>
    <row r="23" spans="1:12" ht="18" customHeight="1">
      <c r="A23" s="87">
        <v>44215</v>
      </c>
      <c r="B23" s="80"/>
      <c r="C23" s="90">
        <v>44246</v>
      </c>
      <c r="D23" s="80"/>
      <c r="E23" s="90">
        <v>44274</v>
      </c>
      <c r="F23" s="80"/>
      <c r="G23" s="90">
        <v>44305</v>
      </c>
      <c r="H23" s="80"/>
      <c r="I23" s="90">
        <v>44335</v>
      </c>
      <c r="J23" s="80"/>
      <c r="K23" s="90">
        <v>44366</v>
      </c>
      <c r="L23" s="81"/>
    </row>
    <row r="24" spans="1:12" ht="18" customHeight="1">
      <c r="A24" s="87">
        <v>44216</v>
      </c>
      <c r="B24" s="80"/>
      <c r="C24" s="90">
        <v>44247</v>
      </c>
      <c r="D24" s="80"/>
      <c r="E24" s="90">
        <v>44275</v>
      </c>
      <c r="F24" s="80"/>
      <c r="G24" s="90">
        <v>44306</v>
      </c>
      <c r="H24" s="80"/>
      <c r="I24" s="90">
        <v>44336</v>
      </c>
      <c r="J24" s="80"/>
      <c r="K24" s="90">
        <v>44367</v>
      </c>
      <c r="L24" s="81"/>
    </row>
    <row r="25" spans="1:12" ht="18" customHeight="1">
      <c r="A25" s="87">
        <v>44217</v>
      </c>
      <c r="B25" s="80"/>
      <c r="C25" s="90">
        <v>44248</v>
      </c>
      <c r="D25" s="80"/>
      <c r="E25" s="90">
        <v>44276</v>
      </c>
      <c r="F25" s="80"/>
      <c r="G25" s="90">
        <v>44307</v>
      </c>
      <c r="H25" s="80"/>
      <c r="I25" s="90">
        <v>44337</v>
      </c>
      <c r="J25" s="80"/>
      <c r="K25" s="90">
        <v>44368</v>
      </c>
      <c r="L25" s="81"/>
    </row>
    <row r="26" spans="1:12" ht="18" customHeight="1">
      <c r="A26" s="87">
        <v>44218</v>
      </c>
      <c r="B26" s="80"/>
      <c r="C26" s="90">
        <v>44249</v>
      </c>
      <c r="D26" s="80"/>
      <c r="E26" s="90">
        <v>44277</v>
      </c>
      <c r="F26" s="80"/>
      <c r="G26" s="90">
        <v>44308</v>
      </c>
      <c r="H26" s="80"/>
      <c r="I26" s="90">
        <v>44338</v>
      </c>
      <c r="J26" s="80"/>
      <c r="K26" s="90">
        <v>44369</v>
      </c>
      <c r="L26" s="81"/>
    </row>
    <row r="27" spans="1:12" ht="18" customHeight="1">
      <c r="A27" s="87">
        <v>44219</v>
      </c>
      <c r="B27" s="80"/>
      <c r="C27" s="90">
        <v>44250</v>
      </c>
      <c r="D27" s="80"/>
      <c r="E27" s="90">
        <v>44278</v>
      </c>
      <c r="F27" s="80"/>
      <c r="G27" s="90">
        <v>44309</v>
      </c>
      <c r="H27" s="80"/>
      <c r="I27" s="90">
        <v>44339</v>
      </c>
      <c r="J27" s="80"/>
      <c r="K27" s="90">
        <v>44370</v>
      </c>
      <c r="L27" s="81"/>
    </row>
    <row r="28" spans="1:12" ht="18" customHeight="1">
      <c r="A28" s="87">
        <v>44220</v>
      </c>
      <c r="B28" s="80"/>
      <c r="C28" s="90">
        <v>44251</v>
      </c>
      <c r="D28" s="80"/>
      <c r="E28" s="90">
        <v>44279</v>
      </c>
      <c r="F28" s="80"/>
      <c r="G28" s="90">
        <v>44310</v>
      </c>
      <c r="H28" s="80"/>
      <c r="I28" s="90">
        <v>44340</v>
      </c>
      <c r="J28" s="80"/>
      <c r="K28" s="90">
        <v>44371</v>
      </c>
      <c r="L28" s="81"/>
    </row>
    <row r="29" spans="1:12" ht="18" customHeight="1">
      <c r="A29" s="87">
        <v>44221</v>
      </c>
      <c r="B29" s="80"/>
      <c r="C29" s="90">
        <v>44252</v>
      </c>
      <c r="D29" s="80"/>
      <c r="E29" s="90">
        <v>44280</v>
      </c>
      <c r="F29" s="80"/>
      <c r="G29" s="90">
        <v>44311</v>
      </c>
      <c r="H29" s="80"/>
      <c r="I29" s="90">
        <v>44341</v>
      </c>
      <c r="J29" s="80"/>
      <c r="K29" s="90">
        <v>44372</v>
      </c>
      <c r="L29" s="81"/>
    </row>
    <row r="30" spans="1:12" ht="18" customHeight="1">
      <c r="A30" s="87">
        <v>44222</v>
      </c>
      <c r="B30" s="80"/>
      <c r="C30" s="90">
        <v>44253</v>
      </c>
      <c r="D30" s="80"/>
      <c r="E30" s="90">
        <v>44281</v>
      </c>
      <c r="F30" s="80"/>
      <c r="G30" s="90">
        <v>44312</v>
      </c>
      <c r="H30" s="80"/>
      <c r="I30" s="90">
        <v>44342</v>
      </c>
      <c r="J30" s="80"/>
      <c r="K30" s="90">
        <v>44373</v>
      </c>
      <c r="L30" s="81"/>
    </row>
    <row r="31" spans="1:12" ht="18" customHeight="1">
      <c r="A31" s="87">
        <v>44223</v>
      </c>
      <c r="B31" s="80"/>
      <c r="C31" s="90">
        <v>44254</v>
      </c>
      <c r="D31" s="80"/>
      <c r="E31" s="90">
        <v>44282</v>
      </c>
      <c r="F31" s="80"/>
      <c r="G31" s="90">
        <v>44313</v>
      </c>
      <c r="H31" s="80"/>
      <c r="I31" s="90">
        <v>44343</v>
      </c>
      <c r="J31" s="80"/>
      <c r="K31" s="90">
        <v>44374</v>
      </c>
      <c r="L31" s="81"/>
    </row>
    <row r="32" spans="1:12" ht="18" customHeight="1">
      <c r="A32" s="87">
        <v>44224</v>
      </c>
      <c r="B32" s="80"/>
      <c r="C32" s="90">
        <v>44255</v>
      </c>
      <c r="D32" s="80"/>
      <c r="E32" s="90">
        <v>44283</v>
      </c>
      <c r="F32" s="80"/>
      <c r="G32" s="90">
        <v>44314</v>
      </c>
      <c r="H32" s="80"/>
      <c r="I32" s="90">
        <v>44344</v>
      </c>
      <c r="J32" s="80"/>
      <c r="K32" s="90">
        <v>44375</v>
      </c>
      <c r="L32" s="81"/>
    </row>
    <row r="33" spans="1:12" ht="18" customHeight="1">
      <c r="A33" s="87">
        <v>44225</v>
      </c>
      <c r="B33" s="80"/>
      <c r="C33" s="90"/>
      <c r="D33" s="80"/>
      <c r="E33" s="90">
        <v>44284</v>
      </c>
      <c r="F33" s="80"/>
      <c r="G33" s="90">
        <v>44315</v>
      </c>
      <c r="H33" s="80"/>
      <c r="I33" s="90">
        <v>44345</v>
      </c>
      <c r="J33" s="82"/>
      <c r="K33" s="90">
        <v>44376</v>
      </c>
      <c r="L33" s="81"/>
    </row>
    <row r="34" spans="1:12" ht="18" customHeight="1">
      <c r="A34" s="87">
        <v>44226</v>
      </c>
      <c r="B34" s="80"/>
      <c r="C34" s="90"/>
      <c r="D34" s="80"/>
      <c r="E34" s="90">
        <v>44285</v>
      </c>
      <c r="F34" s="80"/>
      <c r="G34" s="90">
        <v>44316</v>
      </c>
      <c r="H34" s="80"/>
      <c r="I34" s="90">
        <v>44346</v>
      </c>
      <c r="J34" s="82"/>
      <c r="K34" s="90">
        <v>44377</v>
      </c>
      <c r="L34" s="81"/>
    </row>
    <row r="35" spans="1:12" ht="18" customHeight="1">
      <c r="A35" s="87">
        <v>44227</v>
      </c>
      <c r="B35" s="80"/>
      <c r="C35" s="90"/>
      <c r="D35" s="80"/>
      <c r="E35" s="90">
        <v>44286</v>
      </c>
      <c r="F35" s="80"/>
      <c r="G35" s="90"/>
      <c r="H35" s="82"/>
      <c r="I35" s="90">
        <v>44347</v>
      </c>
      <c r="J35" s="82"/>
      <c r="K35" s="90"/>
      <c r="L35" s="83"/>
    </row>
    <row r="36" spans="1:12" ht="18" customHeight="1" thickBot="1">
      <c r="A36" s="87"/>
      <c r="B36" s="175" t="s">
        <v>102</v>
      </c>
      <c r="C36" s="176"/>
      <c r="D36" s="177">
        <f>COUNTA(B5:B35,D5:D35,F5:F34,H5:H35,J5:J34,L5:L35)</f>
        <v>3</v>
      </c>
      <c r="E36" s="178"/>
      <c r="F36" s="175" t="s">
        <v>103</v>
      </c>
      <c r="G36" s="176"/>
      <c r="H36" s="179">
        <f>AVERAGE(B5:B35,D5:D35,F5:F34,H5:H35,J5:J34,L5:L35)</f>
        <v>24</v>
      </c>
      <c r="I36" s="180"/>
      <c r="J36" s="84"/>
      <c r="K36" s="91"/>
      <c r="L36" s="85"/>
    </row>
    <row r="37" spans="1:12" ht="27.75" customHeight="1">
      <c r="A37" s="172" t="s">
        <v>152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</row>
    <row r="38" spans="1:12" ht="27.75" customHeight="1">
      <c r="A38" s="171" t="s">
        <v>106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</row>
    <row r="40" spans="1:12" ht="14.25">
      <c r="A40" s="115" t="s">
        <v>149</v>
      </c>
    </row>
  </sheetData>
  <mergeCells count="9">
    <mergeCell ref="A38:L38"/>
    <mergeCell ref="A37:L37"/>
    <mergeCell ref="A1:L1"/>
    <mergeCell ref="B36:C36"/>
    <mergeCell ref="D36:E36"/>
    <mergeCell ref="F36:G36"/>
    <mergeCell ref="H36:I36"/>
    <mergeCell ref="A3:L3"/>
    <mergeCell ref="A2:L2"/>
  </mergeCells>
  <phoneticPr fontId="3" type="noConversion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5</vt:i4>
      </vt:variant>
    </vt:vector>
  </HeadingPairs>
  <TitlesOfParts>
    <vt:vector size="15" baseType="lpstr">
      <vt:lpstr>2.산출내역서(1면)</vt:lpstr>
      <vt:lpstr>2-1 황산화물1</vt:lpstr>
      <vt:lpstr>2-2 황산화물2</vt:lpstr>
      <vt:lpstr>2-3 먼지 1</vt:lpstr>
      <vt:lpstr>2-4먼지 2</vt:lpstr>
      <vt:lpstr>2-5 질소산화물 1</vt:lpstr>
      <vt:lpstr>2-6 질소산화물 2</vt:lpstr>
      <vt:lpstr>3.연료사용확인서</vt:lpstr>
      <vt:lpstr>4.조업일수확인서</vt:lpstr>
      <vt:lpstr>5.자가측정내역확인서</vt:lpstr>
      <vt:lpstr>'2.산출내역서(1면)'!Print_Area</vt:lpstr>
      <vt:lpstr>'2-2 황산화물2'!Print_Area</vt:lpstr>
      <vt:lpstr>'2-4먼지 2'!Print_Area</vt:lpstr>
      <vt:lpstr>'2-6 질소산화물 2'!Print_Area</vt:lpstr>
      <vt:lpstr>'5.자가측정내역확인서'!Print_Area</vt:lpstr>
    </vt:vector>
  </TitlesOfParts>
  <Company>경북도청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이황임</dc:creator>
  <cp:lastModifiedBy>Windows 사용자</cp:lastModifiedBy>
  <cp:lastPrinted>2021-01-22T08:52:11Z</cp:lastPrinted>
  <dcterms:created xsi:type="dcterms:W3CDTF">2003-10-20T01:59:58Z</dcterms:created>
  <dcterms:modified xsi:type="dcterms:W3CDTF">2022-01-10T12:45:31Z</dcterms:modified>
</cp:coreProperties>
</file>